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80" windowWidth="8940" windowHeight="4110" activeTab="2"/>
  </bookViews>
  <sheets>
    <sheet name=" ATR" sheetId="1" r:id="rId1"/>
    <sheet name=" AVI" sheetId="9" r:id="rId2"/>
    <sheet name="APE" sheetId="10" r:id="rId3"/>
  </sheets>
  <calcPr calcId="125725"/>
</workbook>
</file>

<file path=xl/calcChain.xml><?xml version="1.0" encoding="utf-8"?>
<calcChain xmlns="http://schemas.openxmlformats.org/spreadsheetml/2006/main">
  <c r="E15" i="10"/>
  <c r="L36" s="1"/>
  <c r="E15" i="1"/>
  <c r="E15" i="9"/>
  <c r="L38" s="1"/>
  <c r="L37" i="10"/>
  <c r="L53" s="1"/>
  <c r="L39"/>
  <c r="L55" s="1"/>
  <c r="G31" i="1"/>
  <c r="F46" i="10"/>
  <c r="G31"/>
  <c r="L37" i="9"/>
  <c r="L53" s="1"/>
  <c r="L39"/>
  <c r="L55" s="1"/>
  <c r="L36"/>
  <c r="D36" s="1"/>
  <c r="D52" s="1"/>
  <c r="G30" i="10"/>
  <c r="C37"/>
  <c r="C39"/>
  <c r="D37"/>
  <c r="D53" s="1"/>
  <c r="D39"/>
  <c r="D55" s="1"/>
  <c r="E37"/>
  <c r="E39"/>
  <c r="F37"/>
  <c r="F53" s="1"/>
  <c r="F39"/>
  <c r="F55" s="1"/>
  <c r="G37"/>
  <c r="G39"/>
  <c r="H37"/>
  <c r="H53" s="1"/>
  <c r="H39"/>
  <c r="H55" s="1"/>
  <c r="J37"/>
  <c r="J53" s="1"/>
  <c r="J39"/>
  <c r="J55" s="1"/>
  <c r="K37"/>
  <c r="K39"/>
  <c r="G30" i="1"/>
  <c r="L37"/>
  <c r="C37" s="1"/>
  <c r="L38"/>
  <c r="C38" s="1"/>
  <c r="L39"/>
  <c r="C39" s="1"/>
  <c r="L40"/>
  <c r="C40" s="1"/>
  <c r="L41"/>
  <c r="C41" s="1"/>
  <c r="L42"/>
  <c r="C42" s="1"/>
  <c r="L43"/>
  <c r="C43" s="1"/>
  <c r="D37"/>
  <c r="D39"/>
  <c r="D41"/>
  <c r="D43"/>
  <c r="E38"/>
  <c r="E40"/>
  <c r="E42"/>
  <c r="F37"/>
  <c r="F39"/>
  <c r="F41"/>
  <c r="F43"/>
  <c r="G38"/>
  <c r="G40"/>
  <c r="G42"/>
  <c r="H37"/>
  <c r="H39"/>
  <c r="H41"/>
  <c r="H43"/>
  <c r="I38"/>
  <c r="I40"/>
  <c r="I42"/>
  <c r="J37"/>
  <c r="J39"/>
  <c r="J41"/>
  <c r="J43"/>
  <c r="K38"/>
  <c r="K40"/>
  <c r="K42"/>
  <c r="L36"/>
  <c r="C36" s="1"/>
  <c r="D36"/>
  <c r="G36"/>
  <c r="H36"/>
  <c r="J36"/>
  <c r="M29" i="9"/>
  <c r="C49" i="1"/>
  <c r="D49"/>
  <c r="E49"/>
  <c r="F49"/>
  <c r="G49"/>
  <c r="H49"/>
  <c r="I49"/>
  <c r="J49"/>
  <c r="K49"/>
  <c r="C49" i="10"/>
  <c r="D49"/>
  <c r="E49"/>
  <c r="F49"/>
  <c r="G49"/>
  <c r="H49"/>
  <c r="I49"/>
  <c r="J49"/>
  <c r="K49"/>
  <c r="F29"/>
  <c r="M29"/>
  <c r="L34"/>
  <c r="F51"/>
  <c r="L51"/>
  <c r="C53"/>
  <c r="E53"/>
  <c r="G53"/>
  <c r="K53"/>
  <c r="C55"/>
  <c r="E55"/>
  <c r="G55"/>
  <c r="K55"/>
  <c r="I49" i="9"/>
  <c r="C49"/>
  <c r="D49"/>
  <c r="E49"/>
  <c r="F49"/>
  <c r="G49"/>
  <c r="H49"/>
  <c r="J49"/>
  <c r="K49"/>
  <c r="G30"/>
  <c r="K37" s="1"/>
  <c r="K53" s="1"/>
  <c r="G31"/>
  <c r="L34"/>
  <c r="F46"/>
  <c r="F51"/>
  <c r="F46" i="1"/>
  <c r="L59" s="1"/>
  <c r="C59"/>
  <c r="K58"/>
  <c r="I58"/>
  <c r="G58"/>
  <c r="E58"/>
  <c r="C58"/>
  <c r="C57"/>
  <c r="K56"/>
  <c r="I56"/>
  <c r="G56"/>
  <c r="E56"/>
  <c r="C56"/>
  <c r="C55"/>
  <c r="K54"/>
  <c r="I54"/>
  <c r="G54"/>
  <c r="E54"/>
  <c r="C54"/>
  <c r="C53"/>
  <c r="G52"/>
  <c r="C52"/>
  <c r="L51"/>
  <c r="F51"/>
  <c r="L34"/>
  <c r="M29"/>
  <c r="F29"/>
  <c r="K38" i="9" l="1"/>
  <c r="K54" s="1"/>
  <c r="C38"/>
  <c r="C54" s="1"/>
  <c r="D38"/>
  <c r="D54" s="1"/>
  <c r="E38"/>
  <c r="E54" s="1"/>
  <c r="F38"/>
  <c r="F54" s="1"/>
  <c r="G38"/>
  <c r="G54" s="1"/>
  <c r="H38"/>
  <c r="H54" s="1"/>
  <c r="I38"/>
  <c r="I54" s="1"/>
  <c r="J38"/>
  <c r="J54" s="1"/>
  <c r="L54"/>
  <c r="L52" i="10"/>
  <c r="D36"/>
  <c r="D52" s="1"/>
  <c r="F36"/>
  <c r="F52" s="1"/>
  <c r="H36"/>
  <c r="H52" s="1"/>
  <c r="J36"/>
  <c r="J52" s="1"/>
  <c r="C36"/>
  <c r="C52" s="1"/>
  <c r="E36"/>
  <c r="E52" s="1"/>
  <c r="G36"/>
  <c r="G52" s="1"/>
  <c r="I36"/>
  <c r="I52" s="1"/>
  <c r="K36"/>
  <c r="K52" s="1"/>
  <c r="K36" i="9"/>
  <c r="K52" s="1"/>
  <c r="I36"/>
  <c r="I52" s="1"/>
  <c r="G36"/>
  <c r="G52" s="1"/>
  <c r="E36"/>
  <c r="E52" s="1"/>
  <c r="C36"/>
  <c r="C52" s="1"/>
  <c r="J39"/>
  <c r="J55" s="1"/>
  <c r="J37"/>
  <c r="J53" s="1"/>
  <c r="I39"/>
  <c r="I55" s="1"/>
  <c r="I37"/>
  <c r="I53" s="1"/>
  <c r="H39"/>
  <c r="H55" s="1"/>
  <c r="H37"/>
  <c r="H53" s="1"/>
  <c r="G39"/>
  <c r="G55" s="1"/>
  <c r="G37"/>
  <c r="G53" s="1"/>
  <c r="F39"/>
  <c r="F55" s="1"/>
  <c r="F37"/>
  <c r="F53" s="1"/>
  <c r="E39"/>
  <c r="E55" s="1"/>
  <c r="E37"/>
  <c r="E53" s="1"/>
  <c r="D39"/>
  <c r="D55" s="1"/>
  <c r="D37"/>
  <c r="D53" s="1"/>
  <c r="C39"/>
  <c r="C55" s="1"/>
  <c r="C37"/>
  <c r="C53" s="1"/>
  <c r="K39"/>
  <c r="K55" s="1"/>
  <c r="D52" i="1"/>
  <c r="H52"/>
  <c r="J52"/>
  <c r="L52"/>
  <c r="D53"/>
  <c r="F53"/>
  <c r="H53"/>
  <c r="J53"/>
  <c r="L53"/>
  <c r="L54"/>
  <c r="D55"/>
  <c r="F55"/>
  <c r="H55"/>
  <c r="J55"/>
  <c r="L55"/>
  <c r="L56"/>
  <c r="D57"/>
  <c r="F57"/>
  <c r="H57"/>
  <c r="J57"/>
  <c r="L57"/>
  <c r="L58"/>
  <c r="D59"/>
  <c r="F59"/>
  <c r="H59"/>
  <c r="J59"/>
  <c r="L52" i="9"/>
  <c r="L51"/>
  <c r="F29"/>
  <c r="J36"/>
  <c r="J52" s="1"/>
  <c r="H36"/>
  <c r="H52" s="1"/>
  <c r="F36"/>
  <c r="F52" s="1"/>
  <c r="K36" i="1"/>
  <c r="K52" s="1"/>
  <c r="I36"/>
  <c r="I52" s="1"/>
  <c r="F36"/>
  <c r="F52" s="1"/>
  <c r="E36"/>
  <c r="E52" s="1"/>
  <c r="K43"/>
  <c r="K59" s="1"/>
  <c r="K41"/>
  <c r="K57" s="1"/>
  <c r="K39"/>
  <c r="K55" s="1"/>
  <c r="K37"/>
  <c r="K53" s="1"/>
  <c r="J42"/>
  <c r="J58" s="1"/>
  <c r="J40"/>
  <c r="J56" s="1"/>
  <c r="J38"/>
  <c r="J54" s="1"/>
  <c r="I43"/>
  <c r="I59" s="1"/>
  <c r="I41"/>
  <c r="I57" s="1"/>
  <c r="I39"/>
  <c r="I55" s="1"/>
  <c r="I37"/>
  <c r="I53" s="1"/>
  <c r="H42"/>
  <c r="H58" s="1"/>
  <c r="H40"/>
  <c r="H56" s="1"/>
  <c r="H38"/>
  <c r="H54" s="1"/>
  <c r="G43"/>
  <c r="G59" s="1"/>
  <c r="G41"/>
  <c r="G57" s="1"/>
  <c r="G39"/>
  <c r="G55" s="1"/>
  <c r="G37"/>
  <c r="G53" s="1"/>
  <c r="F42"/>
  <c r="F58" s="1"/>
  <c r="F40"/>
  <c r="F56" s="1"/>
  <c r="F38"/>
  <c r="F54" s="1"/>
  <c r="E43"/>
  <c r="E59" s="1"/>
  <c r="E41"/>
  <c r="E57" s="1"/>
  <c r="E39"/>
  <c r="E55" s="1"/>
  <c r="E37"/>
  <c r="E53" s="1"/>
  <c r="D42"/>
  <c r="D58" s="1"/>
  <c r="D40"/>
  <c r="D56" s="1"/>
  <c r="D38"/>
  <c r="D54" s="1"/>
  <c r="I39" i="10"/>
  <c r="I55" s="1"/>
  <c r="I37"/>
  <c r="I53" s="1"/>
  <c r="L40" i="9"/>
  <c r="L40" i="10"/>
  <c r="L38"/>
  <c r="C38" l="1"/>
  <c r="C54" s="1"/>
  <c r="D38"/>
  <c r="D54" s="1"/>
  <c r="E38"/>
  <c r="E54" s="1"/>
  <c r="F38"/>
  <c r="F54" s="1"/>
  <c r="G38"/>
  <c r="G54" s="1"/>
  <c r="H38"/>
  <c r="H54" s="1"/>
  <c r="J38"/>
  <c r="J54" s="1"/>
  <c r="K38"/>
  <c r="K54" s="1"/>
  <c r="L54"/>
  <c r="I38"/>
  <c r="I54" s="1"/>
  <c r="C40"/>
  <c r="C56" s="1"/>
  <c r="D40"/>
  <c r="D56" s="1"/>
  <c r="E40"/>
  <c r="E56" s="1"/>
  <c r="F40"/>
  <c r="F56" s="1"/>
  <c r="G40"/>
  <c r="G56" s="1"/>
  <c r="H40"/>
  <c r="H56" s="1"/>
  <c r="J40"/>
  <c r="J56" s="1"/>
  <c r="K40"/>
  <c r="K56" s="1"/>
  <c r="L56"/>
  <c r="I40"/>
  <c r="I56" s="1"/>
  <c r="K40" i="9"/>
  <c r="K56" s="1"/>
  <c r="C40"/>
  <c r="C56" s="1"/>
  <c r="D40"/>
  <c r="D56" s="1"/>
  <c r="E40"/>
  <c r="E56" s="1"/>
  <c r="F40"/>
  <c r="F56" s="1"/>
  <c r="G40"/>
  <c r="G56" s="1"/>
  <c r="H40"/>
  <c r="H56" s="1"/>
  <c r="I40"/>
  <c r="I56" s="1"/>
  <c r="J40"/>
  <c r="J56" s="1"/>
  <c r="L56"/>
</calcChain>
</file>

<file path=xl/sharedStrings.xml><?xml version="1.0" encoding="utf-8"?>
<sst xmlns="http://schemas.openxmlformats.org/spreadsheetml/2006/main" count="155" uniqueCount="73">
  <si>
    <t>BLUE</t>
  </si>
  <si>
    <t>GREEN</t>
  </si>
  <si>
    <t>RED</t>
  </si>
  <si>
    <t>ORANGE</t>
  </si>
  <si>
    <t>YELLOW</t>
  </si>
  <si>
    <t>BROWN</t>
  </si>
  <si>
    <t>LILAC</t>
  </si>
  <si>
    <t>WHITE</t>
  </si>
  <si>
    <t>PRESSURE</t>
  </si>
  <si>
    <t>מרווח בין פומיות</t>
  </si>
  <si>
    <t>IN BAR</t>
  </si>
  <si>
    <t>אורך המוט</t>
  </si>
  <si>
    <t>נפח המיכל</t>
  </si>
  <si>
    <t>FLOW RATE</t>
  </si>
  <si>
    <t>LIT / MIN</t>
  </si>
  <si>
    <t>LITER TANK</t>
  </si>
  <si>
    <t>MINUTE</t>
  </si>
  <si>
    <t>HECTARE   SPRAYED    PER</t>
  </si>
  <si>
    <t>תחשיב לפי אורך מוט של</t>
  </si>
  <si>
    <t>פומית ATR</t>
  </si>
  <si>
    <t>לחץ</t>
  </si>
  <si>
    <r>
      <t xml:space="preserve"> </t>
    </r>
    <r>
      <rPr>
        <b/>
        <sz val="16"/>
        <color indexed="12"/>
        <rFont val="Arial"/>
        <family val="2"/>
      </rPr>
      <t>זמן ריסוס נטו</t>
    </r>
  </si>
  <si>
    <t xml:space="preserve">מספר פומיות </t>
  </si>
  <si>
    <r>
      <t xml:space="preserve">TIME In </t>
    </r>
    <r>
      <rPr>
        <b/>
        <sz val="14"/>
        <color indexed="12"/>
        <rFont val="Arial"/>
        <family val="2"/>
      </rPr>
      <t>דקות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  <charset val="177"/>
      </rPr>
      <t xml:space="preserve">   </t>
    </r>
  </si>
  <si>
    <r>
      <t xml:space="preserve">IN </t>
    </r>
    <r>
      <rPr>
        <sz val="12"/>
        <color indexed="12"/>
        <rFont val="Arial"/>
        <family val="2"/>
      </rPr>
      <t>BAR</t>
    </r>
  </si>
  <si>
    <t>תחשיב לחצים ל פומיות קוניות /חלולות  ATR</t>
  </si>
  <si>
    <t>תחשיב לחצים ל פומיות אויר טורבו AVI</t>
  </si>
  <si>
    <t>פומית AVI</t>
  </si>
  <si>
    <t>GREY</t>
  </si>
  <si>
    <t>PINK</t>
  </si>
  <si>
    <t>ATR</t>
  </si>
  <si>
    <t>תחשיב לחצים ל פומיות שטוחות 80-110</t>
  </si>
  <si>
    <t>לאחר מכן הקש הכנס ENTER</t>
  </si>
  <si>
    <t>AVI - פומיות אויר</t>
  </si>
  <si>
    <t xml:space="preserve">API - לעישביה </t>
  </si>
  <si>
    <t xml:space="preserve">גליונות החשוב </t>
  </si>
  <si>
    <t xml:space="preserve">או ע"י הקשה על סימון =  ומיקום התא בלוח </t>
  </si>
  <si>
    <t xml:space="preserve">נא הכנס צבע באותיות אנגליות </t>
  </si>
  <si>
    <t xml:space="preserve">ATR - לגידולי שדה ומטע </t>
  </si>
  <si>
    <t>תחשיב במטרים לפי אורך מוט של</t>
  </si>
  <si>
    <t xml:space="preserve">מהירות נסיעה קמ"ש </t>
  </si>
  <si>
    <t xml:space="preserve">  מהירות נסיעה  קמ"ש</t>
  </si>
  <si>
    <r>
      <t xml:space="preserve"> </t>
    </r>
    <r>
      <rPr>
        <b/>
        <sz val="16"/>
        <color indexed="12"/>
        <rFont val="Arial"/>
        <family val="2"/>
      </rPr>
      <t>מהירות נסיעה קמ"ש</t>
    </r>
    <r>
      <rPr>
        <sz val="20"/>
        <rFont val="Arial"/>
        <family val="2"/>
      </rPr>
      <t xml:space="preserve"> </t>
    </r>
  </si>
  <si>
    <r>
      <t xml:space="preserve">לדוגמה  :   J11=    עבור פומית </t>
    </r>
    <r>
      <rPr>
        <b/>
        <sz val="14"/>
        <color indexed="10"/>
        <rFont val="Arial"/>
        <family val="2"/>
      </rPr>
      <t>אדומה</t>
    </r>
    <r>
      <rPr>
        <sz val="10"/>
        <color indexed="10"/>
        <rFont val="Arial"/>
        <family val="2"/>
      </rPr>
      <t xml:space="preserve"> </t>
    </r>
  </si>
  <si>
    <r>
      <t xml:space="preserve"> </t>
    </r>
    <r>
      <rPr>
        <b/>
        <sz val="12"/>
        <color indexed="12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מהירות נסיעה קמ"ש</t>
    </r>
  </si>
  <si>
    <r>
      <t>מהירות נסיעה קמ"ש</t>
    </r>
    <r>
      <rPr>
        <b/>
        <sz val="16"/>
        <rFont val="Arial"/>
        <family val="2"/>
      </rPr>
      <t xml:space="preserve"> </t>
    </r>
  </si>
  <si>
    <r>
      <t xml:space="preserve">לדוגמה     J11=    עבור פומית </t>
    </r>
    <r>
      <rPr>
        <b/>
        <sz val="14"/>
        <color indexed="10"/>
        <rFont val="Arial"/>
        <family val="2"/>
      </rPr>
      <t>אדומה</t>
    </r>
    <r>
      <rPr>
        <sz val="14"/>
        <color indexed="10"/>
        <rFont val="Arial"/>
        <family val="2"/>
      </rPr>
      <t xml:space="preserve"> </t>
    </r>
  </si>
  <si>
    <t xml:space="preserve"> ניתן לשינוי נתונים</t>
  </si>
  <si>
    <t>ליטר</t>
  </si>
  <si>
    <r>
      <t>מהירות נסיעה קמ"ש</t>
    </r>
    <r>
      <rPr>
        <sz val="16"/>
        <rFont val="Arial"/>
        <family val="2"/>
      </rPr>
      <t xml:space="preserve"> </t>
    </r>
  </si>
  <si>
    <t xml:space="preserve"> ניתן ל שינוי נתונים</t>
  </si>
  <si>
    <t>חישוב זמן ריסוס כללי</t>
  </si>
  <si>
    <r>
      <t xml:space="preserve"> </t>
    </r>
    <r>
      <rPr>
        <b/>
        <sz val="14"/>
        <rFont val="Arial"/>
        <family val="2"/>
      </rPr>
      <t xml:space="preserve"> ניתן לשינוי נתונים</t>
    </r>
  </si>
  <si>
    <r>
      <t xml:space="preserve"> </t>
    </r>
    <r>
      <rPr>
        <b/>
        <sz val="14"/>
        <color indexed="12"/>
        <rFont val="Arial"/>
        <family val="2"/>
      </rPr>
      <t>ס'מ</t>
    </r>
  </si>
  <si>
    <t>טבלת פומיות AVI</t>
  </si>
  <si>
    <t>תחשיב במטרים  לפי אורך מוט של</t>
  </si>
  <si>
    <t xml:space="preserve">כמות הדונמים לריסוס במיכל </t>
  </si>
  <si>
    <t>כמות ליטרים לריסוס 1 דונם</t>
  </si>
  <si>
    <t>טבלת פומיות אויר</t>
  </si>
  <si>
    <r>
      <t xml:space="preserve">כמות הדונמים לריסוס במיכל של </t>
    </r>
    <r>
      <rPr>
        <sz val="12"/>
        <color indexed="17"/>
        <rFont val="Arial"/>
        <family val="2"/>
        <charset val="177"/>
      </rPr>
      <t xml:space="preserve"> </t>
    </r>
  </si>
  <si>
    <r>
      <t xml:space="preserve">כמות הדונמים לריסוס במיכל של </t>
    </r>
    <r>
      <rPr>
        <sz val="12"/>
        <color indexed="20"/>
        <rFont val="Arial"/>
        <family val="2"/>
      </rPr>
      <t xml:space="preserve"> </t>
    </r>
  </si>
  <si>
    <t xml:space="preserve">ואו ע"י הקשה על סימון =  ומיקום התא בלוח </t>
  </si>
  <si>
    <t>ס"מ</t>
  </si>
  <si>
    <t>מטר</t>
  </si>
  <si>
    <t>לקשת מלאה + 2 חצאי קשתות</t>
  </si>
  <si>
    <t xml:space="preserve">לקשת מלאה </t>
  </si>
  <si>
    <t>בלבד</t>
  </si>
  <si>
    <t xml:space="preserve">מרווח הפומיות לצורך תחשיב במפוח פייני הינו    7.11    ס"מ </t>
  </si>
  <si>
    <r>
      <t>גודל פומיות {</t>
    </r>
    <r>
      <rPr>
        <b/>
        <sz val="14"/>
        <color indexed="63"/>
        <rFont val="Arial"/>
        <family val="2"/>
      </rPr>
      <t>שינוי לפי צבע</t>
    </r>
    <r>
      <rPr>
        <b/>
        <sz val="14"/>
        <color indexed="12"/>
        <rFont val="Arial"/>
        <family val="2"/>
      </rPr>
      <t>}</t>
    </r>
  </si>
  <si>
    <r>
      <t xml:space="preserve">לדוגמה :   H11=   , עבור פומית </t>
    </r>
    <r>
      <rPr>
        <b/>
        <sz val="16"/>
        <color indexed="10"/>
        <rFont val="Arial"/>
        <family val="2"/>
      </rPr>
      <t>אדומה</t>
    </r>
    <r>
      <rPr>
        <b/>
        <sz val="10"/>
        <color indexed="10"/>
        <rFont val="Arial"/>
        <family val="2"/>
      </rPr>
      <t xml:space="preserve"> </t>
    </r>
  </si>
  <si>
    <t>טבלת פומיות לעשביה  APE</t>
  </si>
  <si>
    <t>APE</t>
  </si>
  <si>
    <t>פומיות APE לעשביה</t>
  </si>
</sst>
</file>

<file path=xl/styles.xml><?xml version="1.0" encoding="utf-8"?>
<styleSheet xmlns="http://schemas.openxmlformats.org/spreadsheetml/2006/main">
  <numFmts count="1">
    <numFmt numFmtId="164" formatCode="0.0"/>
  </numFmts>
  <fonts count="70">
    <font>
      <sz val="10"/>
      <name val="Arial"/>
      <charset val="177"/>
    </font>
    <font>
      <sz val="10"/>
      <name val="Arial"/>
      <charset val="177"/>
    </font>
    <font>
      <sz val="1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Arial"/>
      <family val="2"/>
      <charset val="177"/>
    </font>
    <font>
      <b/>
      <u/>
      <sz val="12"/>
      <name val="Arial"/>
      <family val="2"/>
      <charset val="177"/>
    </font>
    <font>
      <sz val="12"/>
      <name val="Arial"/>
      <family val="2"/>
      <charset val="177"/>
    </font>
    <font>
      <sz val="8"/>
      <name val="Arial"/>
      <family val="2"/>
      <charset val="177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/>
      <sz val="10"/>
      <color indexed="48"/>
      <name val="Arial"/>
      <family val="2"/>
    </font>
    <font>
      <b/>
      <sz val="14"/>
      <color indexed="48"/>
      <name val="Arial"/>
      <family val="2"/>
    </font>
    <font>
      <b/>
      <sz val="10"/>
      <color indexed="48"/>
      <name val="Arial"/>
      <family val="2"/>
    </font>
    <font>
      <b/>
      <sz val="16"/>
      <color indexed="4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2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  <charset val="177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u/>
      <sz val="16"/>
      <color indexed="12"/>
      <name val="Arial"/>
      <family val="2"/>
    </font>
    <font>
      <b/>
      <u/>
      <sz val="14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7"/>
      <name val="Arial"/>
      <charset val="177"/>
    </font>
    <font>
      <b/>
      <sz val="16"/>
      <color indexed="17"/>
      <name val="Arial"/>
      <charset val="177"/>
    </font>
    <font>
      <sz val="10"/>
      <color indexed="61"/>
      <name val="Arial"/>
      <charset val="177"/>
    </font>
    <font>
      <b/>
      <sz val="16"/>
      <color indexed="61"/>
      <name val="Arial"/>
      <charset val="177"/>
    </font>
    <font>
      <sz val="10"/>
      <color indexed="63"/>
      <name val="Arial"/>
      <charset val="177"/>
    </font>
    <font>
      <b/>
      <sz val="16"/>
      <color indexed="63"/>
      <name val="Arial"/>
      <charset val="177"/>
    </font>
    <font>
      <b/>
      <u/>
      <sz val="14"/>
      <color indexed="17"/>
      <name val="Arial"/>
      <family val="2"/>
      <charset val="177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u/>
      <sz val="14"/>
      <color indexed="20"/>
      <name val="Arial"/>
      <family val="2"/>
      <charset val="177"/>
    </font>
    <font>
      <b/>
      <sz val="16"/>
      <color indexed="20"/>
      <name val="Arial"/>
      <charset val="177"/>
    </font>
    <font>
      <b/>
      <sz val="16"/>
      <color indexed="20"/>
      <name val="Arial"/>
      <family val="2"/>
    </font>
    <font>
      <b/>
      <sz val="16"/>
      <color indexed="12"/>
      <name val="Arial"/>
      <charset val="177"/>
    </font>
    <font>
      <b/>
      <u/>
      <sz val="14"/>
      <color indexed="12"/>
      <name val="Arial"/>
      <family val="2"/>
      <charset val="177"/>
    </font>
    <font>
      <b/>
      <u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sz val="14"/>
      <color indexed="10"/>
      <name val="Arial"/>
      <family val="2"/>
    </font>
    <font>
      <u/>
      <sz val="10"/>
      <name val="Arial"/>
      <family val="2"/>
      <charset val="177"/>
    </font>
    <font>
      <b/>
      <sz val="14"/>
      <color indexed="57"/>
      <name val="Arial"/>
      <family val="2"/>
    </font>
    <font>
      <b/>
      <sz val="14"/>
      <color indexed="20"/>
      <name val="Arial"/>
      <family val="2"/>
    </font>
    <font>
      <b/>
      <i/>
      <u/>
      <sz val="20"/>
      <color indexed="12"/>
      <name val="Arial"/>
      <family val="2"/>
    </font>
    <font>
      <i/>
      <u/>
      <sz val="20"/>
      <name val="Arial"/>
      <family val="2"/>
    </font>
    <font>
      <i/>
      <u/>
      <sz val="1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17"/>
      <name val="Arial"/>
      <family val="2"/>
    </font>
    <font>
      <b/>
      <sz val="16"/>
      <color indexed="17"/>
      <name val="Arial"/>
      <family val="2"/>
      <charset val="177"/>
    </font>
    <font>
      <b/>
      <i/>
      <u/>
      <sz val="20"/>
      <color indexed="61"/>
      <name val="Arial"/>
      <family val="2"/>
    </font>
    <font>
      <b/>
      <i/>
      <u/>
      <sz val="20"/>
      <color indexed="17"/>
      <name val="Arial"/>
      <family val="2"/>
    </font>
    <font>
      <sz val="12"/>
      <color indexed="17"/>
      <name val="Arial"/>
      <family val="2"/>
      <charset val="177"/>
    </font>
    <font>
      <b/>
      <sz val="12"/>
      <color indexed="17"/>
      <name val="Arial"/>
      <family val="2"/>
      <charset val="177"/>
    </font>
    <font>
      <sz val="16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20"/>
      <name val="Arial"/>
      <family val="2"/>
    </font>
    <font>
      <b/>
      <sz val="14"/>
      <color indexed="63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2" borderId="6" xfId="0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3" xfId="0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14" xfId="0" applyFont="1" applyBorder="1"/>
    <xf numFmtId="0" fontId="6" fillId="0" borderId="11" xfId="0" applyFont="1" applyBorder="1"/>
    <xf numFmtId="0" fontId="6" fillId="2" borderId="15" xfId="0" applyFont="1" applyFill="1" applyBorder="1" applyAlignment="1">
      <alignment horizontal="center"/>
    </xf>
    <xf numFmtId="0" fontId="6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15" fillId="0" borderId="0" xfId="0" applyFont="1"/>
    <xf numFmtId="0" fontId="1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20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18" fillId="0" borderId="0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8" fillId="0" borderId="0" xfId="0" applyFont="1"/>
    <xf numFmtId="0" fontId="30" fillId="0" borderId="0" xfId="0" applyFont="1"/>
    <xf numFmtId="0" fontId="32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/>
    <xf numFmtId="0" fontId="40" fillId="0" borderId="0" xfId="0" applyFont="1"/>
    <xf numFmtId="0" fontId="42" fillId="0" borderId="0" xfId="0" applyFont="1"/>
    <xf numFmtId="0" fontId="6" fillId="0" borderId="11" xfId="0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5" fillId="0" borderId="0" xfId="0" applyFont="1"/>
    <xf numFmtId="0" fontId="27" fillId="0" borderId="0" xfId="0" applyFont="1" applyAlignment="1">
      <alignment horizontal="right"/>
    </xf>
    <xf numFmtId="0" fontId="27" fillId="0" borderId="0" xfId="0" applyFont="1"/>
    <xf numFmtId="0" fontId="9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22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9" fillId="4" borderId="9" xfId="0" applyFont="1" applyFill="1" applyBorder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2" fillId="0" borderId="20" xfId="0" applyFont="1" applyBorder="1"/>
    <xf numFmtId="0" fontId="40" fillId="0" borderId="20" xfId="0" applyFont="1" applyBorder="1"/>
    <xf numFmtId="0" fontId="3" fillId="0" borderId="20" xfId="0" applyFont="1" applyBorder="1" applyAlignment="1">
      <alignment horizontal="left"/>
    </xf>
    <xf numFmtId="0" fontId="4" fillId="0" borderId="20" xfId="0" applyFont="1" applyBorder="1"/>
    <xf numFmtId="0" fontId="41" fillId="0" borderId="20" xfId="0" applyFont="1" applyBorder="1"/>
    <xf numFmtId="0" fontId="55" fillId="0" borderId="20" xfId="0" applyFont="1" applyBorder="1"/>
    <xf numFmtId="0" fontId="56" fillId="0" borderId="20" xfId="0" applyFont="1" applyBorder="1"/>
    <xf numFmtId="0" fontId="51" fillId="0" borderId="20" xfId="0" applyFont="1" applyBorder="1" applyAlignment="1">
      <alignment horizontal="left"/>
    </xf>
    <xf numFmtId="0" fontId="1" fillId="0" borderId="0" xfId="0" applyFont="1"/>
    <xf numFmtId="0" fontId="0" fillId="0" borderId="20" xfId="0" applyBorder="1"/>
    <xf numFmtId="0" fontId="3" fillId="0" borderId="20" xfId="0" applyFont="1" applyBorder="1"/>
    <xf numFmtId="0" fontId="3" fillId="0" borderId="20" xfId="0" applyFont="1" applyBorder="1" applyAlignment="1">
      <alignment readingOrder="2"/>
    </xf>
    <xf numFmtId="0" fontId="0" fillId="0" borderId="20" xfId="0" applyBorder="1" applyAlignment="1">
      <alignment readingOrder="2"/>
    </xf>
    <xf numFmtId="0" fontId="58" fillId="0" borderId="20" xfId="0" applyFont="1" applyBorder="1"/>
    <xf numFmtId="0" fontId="0" fillId="0" borderId="20" xfId="0" applyBorder="1" applyAlignment="1">
      <alignment horizontal="center"/>
    </xf>
    <xf numFmtId="0" fontId="42" fillId="0" borderId="20" xfId="0" applyFont="1" applyBorder="1"/>
    <xf numFmtId="0" fontId="20" fillId="0" borderId="20" xfId="0" applyFont="1" applyBorder="1"/>
    <xf numFmtId="0" fontId="18" fillId="0" borderId="20" xfId="0" applyFont="1" applyBorder="1"/>
    <xf numFmtId="0" fontId="27" fillId="0" borderId="20" xfId="0" applyFont="1" applyBorder="1"/>
    <xf numFmtId="0" fontId="17" fillId="0" borderId="20" xfId="0" applyFont="1" applyBorder="1"/>
    <xf numFmtId="0" fontId="49" fillId="0" borderId="20" xfId="0" applyFont="1" applyBorder="1"/>
    <xf numFmtId="0" fontId="59" fillId="0" borderId="20" xfId="0" applyFont="1" applyBorder="1"/>
    <xf numFmtId="0" fontId="51" fillId="0" borderId="20" xfId="0" applyFont="1" applyBorder="1"/>
    <xf numFmtId="0" fontId="17" fillId="0" borderId="20" xfId="0" applyFont="1" applyBorder="1" applyAlignment="1">
      <alignment readingOrder="2"/>
    </xf>
    <xf numFmtId="0" fontId="27" fillId="0" borderId="20" xfId="0" applyFont="1" applyBorder="1" applyAlignment="1">
      <alignment readingOrder="2"/>
    </xf>
    <xf numFmtId="0" fontId="57" fillId="0" borderId="20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28" fillId="4" borderId="4" xfId="0" applyFont="1" applyFill="1" applyBorder="1"/>
    <xf numFmtId="0" fontId="0" fillId="4" borderId="11" xfId="0" applyFill="1" applyBorder="1"/>
    <xf numFmtId="0" fontId="0" fillId="4" borderId="5" xfId="0" applyFill="1" applyBorder="1"/>
    <xf numFmtId="0" fontId="0" fillId="0" borderId="0" xfId="0" applyAlignment="1"/>
    <xf numFmtId="0" fontId="50" fillId="0" borderId="21" xfId="0" applyFont="1" applyBorder="1"/>
    <xf numFmtId="0" fontId="29" fillId="0" borderId="22" xfId="0" applyFont="1" applyBorder="1"/>
    <xf numFmtId="0" fontId="30" fillId="0" borderId="22" xfId="0" applyFont="1" applyBorder="1"/>
    <xf numFmtId="0" fontId="30" fillId="0" borderId="23" xfId="0" applyFont="1" applyBorder="1"/>
    <xf numFmtId="0" fontId="51" fillId="0" borderId="24" xfId="0" applyFont="1" applyBorder="1"/>
    <xf numFmtId="0" fontId="31" fillId="0" borderId="0" xfId="0" applyFont="1" applyBorder="1"/>
    <xf numFmtId="0" fontId="41" fillId="0" borderId="0" xfId="0" applyFont="1" applyBorder="1"/>
    <xf numFmtId="0" fontId="41" fillId="0" borderId="10" xfId="0" applyFont="1" applyBorder="1"/>
    <xf numFmtId="0" fontId="18" fillId="0" borderId="12" xfId="0" applyFont="1" applyBorder="1"/>
    <xf numFmtId="0" fontId="33" fillId="0" borderId="20" xfId="0" applyFont="1" applyBorder="1"/>
    <xf numFmtId="0" fontId="34" fillId="0" borderId="20" xfId="0" applyFont="1" applyBorder="1"/>
    <xf numFmtId="0" fontId="42" fillId="0" borderId="16" xfId="0" applyFont="1" applyBorder="1"/>
    <xf numFmtId="0" fontId="60" fillId="0" borderId="0" xfId="0" applyFont="1"/>
    <xf numFmtId="0" fontId="61" fillId="0" borderId="0" xfId="0" applyFont="1"/>
    <xf numFmtId="0" fontId="62" fillId="0" borderId="14" xfId="0" applyFont="1" applyFill="1" applyBorder="1"/>
    <xf numFmtId="0" fontId="62" fillId="0" borderId="11" xfId="0" applyFont="1" applyFill="1" applyBorder="1"/>
    <xf numFmtId="0" fontId="63" fillId="0" borderId="11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right"/>
    </xf>
    <xf numFmtId="0" fontId="37" fillId="0" borderId="11" xfId="0" applyFont="1" applyFill="1" applyBorder="1"/>
    <xf numFmtId="0" fontId="36" fillId="0" borderId="11" xfId="0" applyFont="1" applyFill="1" applyBorder="1"/>
    <xf numFmtId="0" fontId="64" fillId="0" borderId="0" xfId="0" applyFont="1"/>
    <xf numFmtId="0" fontId="3" fillId="3" borderId="4" xfId="0" applyFont="1" applyFill="1" applyBorder="1" applyAlignment="1">
      <alignment horizontal="center"/>
    </xf>
    <xf numFmtId="0" fontId="65" fillId="0" borderId="20" xfId="0" applyFont="1" applyBorder="1"/>
    <xf numFmtId="0" fontId="3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17" fillId="2" borderId="4" xfId="0" applyFont="1" applyFill="1" applyBorder="1" applyAlignment="1">
      <alignment horizontal="left"/>
    </xf>
    <xf numFmtId="0" fontId="11" fillId="0" borderId="0" xfId="0" applyFont="1" applyBorder="1"/>
    <xf numFmtId="0" fontId="6" fillId="0" borderId="14" xfId="0" applyFont="1" applyFill="1" applyBorder="1"/>
    <xf numFmtId="0" fontId="6" fillId="0" borderId="11" xfId="0" applyFont="1" applyFill="1" applyBorder="1"/>
    <xf numFmtId="0" fontId="6" fillId="0" borderId="11" xfId="0" applyFont="1" applyFill="1" applyBorder="1" applyAlignment="1">
      <alignment horizontal="left"/>
    </xf>
    <xf numFmtId="0" fontId="55" fillId="0" borderId="11" xfId="0" applyFont="1" applyFill="1" applyBorder="1"/>
    <xf numFmtId="0" fontId="66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41" fillId="0" borderId="11" xfId="0" applyFont="1" applyFill="1" applyBorder="1"/>
    <xf numFmtId="0" fontId="18" fillId="0" borderId="14" xfId="0" applyFont="1" applyFill="1" applyBorder="1"/>
    <xf numFmtId="0" fontId="0" fillId="0" borderId="11" xfId="0" applyFill="1" applyBorder="1"/>
    <xf numFmtId="0" fontId="51" fillId="0" borderId="14" xfId="0" applyFont="1" applyFill="1" applyBorder="1"/>
    <xf numFmtId="0" fontId="56" fillId="0" borderId="11" xfId="0" applyFont="1" applyFill="1" applyBorder="1"/>
    <xf numFmtId="0" fontId="4" fillId="0" borderId="4" xfId="0" applyFont="1" applyFill="1" applyBorder="1" applyAlignment="1">
      <alignment horizontal="center"/>
    </xf>
    <xf numFmtId="0" fontId="14" fillId="4" borderId="4" xfId="0" applyFont="1" applyFill="1" applyBorder="1"/>
    <xf numFmtId="0" fontId="0" fillId="4" borderId="4" xfId="0" applyFill="1" applyBorder="1"/>
    <xf numFmtId="0" fontId="36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4" fillId="0" borderId="0" xfId="0" applyFont="1" applyFill="1"/>
    <xf numFmtId="0" fontId="69" fillId="0" borderId="0" xfId="0" applyFont="1"/>
    <xf numFmtId="0" fontId="4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/>
    <xf numFmtId="0" fontId="0" fillId="8" borderId="1" xfId="0" applyFill="1" applyBorder="1" applyAlignment="1">
      <alignment horizontal="center"/>
    </xf>
    <xf numFmtId="0" fontId="0" fillId="8" borderId="2" xfId="0" applyFill="1" applyBorder="1" applyAlignment="1"/>
    <xf numFmtId="0" fontId="0" fillId="9" borderId="1" xfId="0" applyFill="1" applyBorder="1" applyAlignment="1">
      <alignment horizontal="center"/>
    </xf>
    <xf numFmtId="0" fontId="0" fillId="9" borderId="2" xfId="0" applyFill="1" applyBorder="1" applyAlignment="1"/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/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/>
    <xf numFmtId="0" fontId="0" fillId="3" borderId="1" xfId="0" applyFill="1" applyBorder="1" applyAlignment="1">
      <alignment horizontal="center"/>
    </xf>
    <xf numFmtId="0" fontId="0" fillId="0" borderId="2" xfId="0" applyBorder="1"/>
    <xf numFmtId="0" fontId="20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4" borderId="1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/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/>
    <xf numFmtId="0" fontId="6" fillId="0" borderId="2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2" xfId="0" applyFont="1" applyFill="1" applyBorder="1" applyAlignment="1"/>
    <xf numFmtId="0" fontId="27" fillId="7" borderId="1" xfId="0" applyFont="1" applyFill="1" applyBorder="1" applyAlignment="1">
      <alignment horizontal="center"/>
    </xf>
    <xf numFmtId="0" fontId="27" fillId="7" borderId="2" xfId="0" applyFont="1" applyFill="1" applyBorder="1" applyAlignment="1"/>
    <xf numFmtId="0" fontId="27" fillId="6" borderId="1" xfId="0" applyFont="1" applyFill="1" applyBorder="1" applyAlignment="1">
      <alignment horizontal="center"/>
    </xf>
    <xf numFmtId="0" fontId="27" fillId="6" borderId="2" xfId="0" applyFont="1" applyFill="1" applyBorder="1" applyAlignment="1"/>
    <xf numFmtId="0" fontId="27" fillId="14" borderId="1" xfId="0" applyFont="1" applyFill="1" applyBorder="1" applyAlignment="1">
      <alignment horizontal="center"/>
    </xf>
    <xf numFmtId="0" fontId="27" fillId="14" borderId="2" xfId="0" applyFont="1" applyFill="1" applyBorder="1" applyAlignment="1"/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/>
    <xf numFmtId="0" fontId="27" fillId="10" borderId="1" xfId="0" applyFont="1" applyFill="1" applyBorder="1" applyAlignment="1">
      <alignment horizontal="center"/>
    </xf>
    <xf numFmtId="0" fontId="27" fillId="10" borderId="2" xfId="0" applyFont="1" applyFill="1" applyBorder="1" applyAlignment="1"/>
    <xf numFmtId="0" fontId="27" fillId="3" borderId="1" xfId="0" applyFont="1" applyFill="1" applyBorder="1" applyAlignment="1">
      <alignment horizontal="center"/>
    </xf>
    <xf numFmtId="0" fontId="27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38100</xdr:rowOff>
    </xdr:from>
    <xdr:to>
      <xdr:col>12</xdr:col>
      <xdr:colOff>66675</xdr:colOff>
      <xdr:row>4</xdr:row>
      <xdr:rowOff>85725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04350" y="200025"/>
          <a:ext cx="40671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22</xdr:row>
      <xdr:rowOff>142875</xdr:rowOff>
    </xdr:from>
    <xdr:to>
      <xdr:col>0</xdr:col>
      <xdr:colOff>419100</xdr:colOff>
      <xdr:row>22</xdr:row>
      <xdr:rowOff>142875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57248225" y="48958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190500</xdr:colOff>
      <xdr:row>11</xdr:row>
      <xdr:rowOff>142875</xdr:rowOff>
    </xdr:from>
    <xdr:to>
      <xdr:col>0</xdr:col>
      <xdr:colOff>190500</xdr:colOff>
      <xdr:row>22</xdr:row>
      <xdr:rowOff>152400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V="1">
          <a:off x="157476825" y="2609850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85725</xdr:rowOff>
    </xdr:from>
    <xdr:to>
      <xdr:col>11</xdr:col>
      <xdr:colOff>981075</xdr:colOff>
      <xdr:row>4</xdr:row>
      <xdr:rowOff>85725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66275" y="85725"/>
          <a:ext cx="4067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47625</xdr:rowOff>
    </xdr:from>
    <xdr:to>
      <xdr:col>11</xdr:col>
      <xdr:colOff>723900</xdr:colOff>
      <xdr:row>4</xdr:row>
      <xdr:rowOff>66675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23450" y="47625"/>
          <a:ext cx="38290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0"/>
  <sheetViews>
    <sheetView rightToLeft="1" zoomScale="75" workbookViewId="0">
      <selection activeCell="E16" sqref="E16"/>
    </sheetView>
  </sheetViews>
  <sheetFormatPr defaultRowHeight="12.75"/>
  <cols>
    <col min="1" max="1" width="6.28515625" customWidth="1"/>
    <col min="2" max="2" width="16.28515625" customWidth="1"/>
    <col min="3" max="4" width="10.5703125" customWidth="1"/>
    <col min="5" max="5" width="10.7109375" customWidth="1"/>
    <col min="6" max="6" width="10.28515625" customWidth="1"/>
    <col min="11" max="11" width="10" customWidth="1"/>
    <col min="12" max="12" width="16.140625" customWidth="1"/>
    <col min="13" max="13" width="12.85546875" style="1" customWidth="1"/>
    <col min="14" max="14" width="11.85546875" customWidth="1"/>
  </cols>
  <sheetData>
    <row r="4" spans="1:14" ht="20.25">
      <c r="B4" s="61" t="s">
        <v>35</v>
      </c>
    </row>
    <row r="5" spans="1:14" ht="18.75" customHeight="1">
      <c r="A5" s="120">
        <v>1</v>
      </c>
      <c r="B5" s="121"/>
      <c r="C5" s="122"/>
      <c r="D5" s="123" t="s">
        <v>38</v>
      </c>
    </row>
    <row r="6" spans="1:14" ht="25.5">
      <c r="A6" s="124">
        <v>2</v>
      </c>
      <c r="B6" s="125"/>
      <c r="C6" s="126"/>
      <c r="D6" s="127" t="s">
        <v>33</v>
      </c>
      <c r="G6" s="133" t="s">
        <v>58</v>
      </c>
      <c r="H6" s="87"/>
      <c r="I6" s="86"/>
      <c r="J6" s="133"/>
      <c r="K6" s="133" t="s">
        <v>30</v>
      </c>
    </row>
    <row r="7" spans="1:14" ht="20.25">
      <c r="A7" s="128">
        <v>3</v>
      </c>
      <c r="B7" s="129"/>
      <c r="C7" s="130"/>
      <c r="D7" s="131" t="s">
        <v>34</v>
      </c>
    </row>
    <row r="8" spans="1:14" ht="20.25">
      <c r="E8" s="64"/>
      <c r="G8" s="62" t="s">
        <v>25</v>
      </c>
      <c r="H8" s="62"/>
      <c r="I8" s="62"/>
      <c r="J8" s="62"/>
      <c r="K8" s="62"/>
      <c r="L8" s="62"/>
    </row>
    <row r="9" spans="1:14" ht="20.25">
      <c r="B9" s="38"/>
      <c r="C9" s="116" t="s">
        <v>47</v>
      </c>
      <c r="D9" s="117"/>
      <c r="E9" s="118"/>
      <c r="F9" s="170"/>
      <c r="G9" s="170"/>
      <c r="H9" s="170"/>
      <c r="I9" s="170"/>
      <c r="J9" s="170"/>
      <c r="K9" s="170"/>
      <c r="L9" s="170"/>
      <c r="M9" s="170"/>
    </row>
    <row r="10" spans="1:14" ht="13.5" thickBot="1"/>
    <row r="11" spans="1:14" ht="17.25" customHeight="1">
      <c r="F11" s="171" t="s">
        <v>0</v>
      </c>
      <c r="G11" s="173" t="s">
        <v>1</v>
      </c>
      <c r="H11" s="175" t="s">
        <v>2</v>
      </c>
      <c r="I11" s="177" t="s">
        <v>3</v>
      </c>
      <c r="J11" s="179" t="s">
        <v>4</v>
      </c>
      <c r="K11" s="181" t="s">
        <v>5</v>
      </c>
      <c r="L11" s="183" t="s">
        <v>6</v>
      </c>
      <c r="M11" s="185" t="s">
        <v>7</v>
      </c>
      <c r="N11" s="2" t="s">
        <v>8</v>
      </c>
    </row>
    <row r="12" spans="1:14" ht="16.5" thickBot="1">
      <c r="B12" s="57" t="s">
        <v>9</v>
      </c>
      <c r="C12" s="37">
        <v>50</v>
      </c>
      <c r="D12" s="57" t="s">
        <v>62</v>
      </c>
      <c r="F12" s="172"/>
      <c r="G12" s="174"/>
      <c r="H12" s="176"/>
      <c r="I12" s="178"/>
      <c r="J12" s="180"/>
      <c r="K12" s="182"/>
      <c r="L12" s="184"/>
      <c r="M12" s="186"/>
      <c r="N12" s="3" t="s">
        <v>10</v>
      </c>
    </row>
    <row r="13" spans="1:14" ht="15.75">
      <c r="B13" s="57" t="s">
        <v>11</v>
      </c>
      <c r="C13" s="37">
        <v>18</v>
      </c>
      <c r="D13" s="57" t="s">
        <v>63</v>
      </c>
      <c r="F13" s="4">
        <v>1.94</v>
      </c>
      <c r="G13" s="5">
        <v>1.4</v>
      </c>
      <c r="H13" s="5">
        <v>1.1000000000000001</v>
      </c>
      <c r="I13" s="4">
        <v>0.77</v>
      </c>
      <c r="J13" s="4">
        <v>0.59</v>
      </c>
      <c r="K13" s="4">
        <v>0.38</v>
      </c>
      <c r="L13" s="5">
        <v>0.28999999999999998</v>
      </c>
      <c r="M13" s="4">
        <v>0.22</v>
      </c>
      <c r="N13" s="4">
        <v>3</v>
      </c>
    </row>
    <row r="14" spans="1:14" ht="16.5" thickBot="1">
      <c r="B14" s="57" t="s">
        <v>12</v>
      </c>
      <c r="C14" s="37">
        <v>850</v>
      </c>
      <c r="D14" s="57" t="s">
        <v>48</v>
      </c>
      <c r="F14" s="6">
        <v>2.21</v>
      </c>
      <c r="G14" s="7">
        <v>1.6</v>
      </c>
      <c r="H14" s="6">
        <v>1.25</v>
      </c>
      <c r="I14" s="6">
        <v>0.88</v>
      </c>
      <c r="J14" s="6">
        <v>0.67</v>
      </c>
      <c r="K14" s="6">
        <v>0.43</v>
      </c>
      <c r="L14" s="6">
        <v>0.33</v>
      </c>
      <c r="M14" s="6">
        <v>0.25</v>
      </c>
      <c r="N14" s="6">
        <v>4</v>
      </c>
    </row>
    <row r="15" spans="1:14" ht="18.75" thickBot="1">
      <c r="B15" s="56" t="s">
        <v>68</v>
      </c>
      <c r="C15" s="164"/>
      <c r="D15" s="164"/>
      <c r="E15" s="84" t="str">
        <f>M11</f>
        <v>WHITE</v>
      </c>
      <c r="F15" s="8">
        <v>2.4500000000000002</v>
      </c>
      <c r="G15" s="6">
        <v>1.77</v>
      </c>
      <c r="H15" s="6">
        <v>1.39</v>
      </c>
      <c r="I15" s="6">
        <v>0.98</v>
      </c>
      <c r="J15" s="6">
        <v>0.74</v>
      </c>
      <c r="K15" s="6">
        <v>0.48</v>
      </c>
      <c r="L15" s="6">
        <v>0.37</v>
      </c>
      <c r="M15" s="6">
        <v>0.27</v>
      </c>
      <c r="N15" s="6">
        <v>5</v>
      </c>
    </row>
    <row r="16" spans="1:14" ht="18">
      <c r="B16" s="72" t="s">
        <v>37</v>
      </c>
      <c r="F16" s="6">
        <v>2.66</v>
      </c>
      <c r="G16" s="6">
        <v>1.93</v>
      </c>
      <c r="H16" s="6">
        <v>1.51</v>
      </c>
      <c r="I16" s="6">
        <v>1.06</v>
      </c>
      <c r="J16" s="6">
        <v>0.81</v>
      </c>
      <c r="K16" s="6">
        <v>0.52</v>
      </c>
      <c r="L16" s="7">
        <v>0.4</v>
      </c>
      <c r="M16" s="7">
        <v>0.3</v>
      </c>
      <c r="N16" s="6">
        <v>6</v>
      </c>
    </row>
    <row r="17" spans="2:14">
      <c r="F17" s="6">
        <v>2.86</v>
      </c>
      <c r="G17" s="6">
        <v>2.0699999999999998</v>
      </c>
      <c r="H17" s="6">
        <v>1.62</v>
      </c>
      <c r="I17" s="6">
        <v>1.1399999999999999</v>
      </c>
      <c r="J17" s="6">
        <v>0.87</v>
      </c>
      <c r="K17" s="6">
        <v>0.56000000000000005</v>
      </c>
      <c r="L17" s="6">
        <v>0.43</v>
      </c>
      <c r="M17" s="6">
        <v>0.32</v>
      </c>
      <c r="N17" s="6">
        <v>7</v>
      </c>
    </row>
    <row r="18" spans="2:14" ht="18">
      <c r="B18" s="77" t="s">
        <v>36</v>
      </c>
      <c r="C18" s="74"/>
      <c r="D18" s="74"/>
      <c r="E18" s="75"/>
      <c r="F18" s="6">
        <v>3.04</v>
      </c>
      <c r="G18" s="7">
        <v>2.2000000000000002</v>
      </c>
      <c r="H18" s="6">
        <v>1.72</v>
      </c>
      <c r="I18" s="6">
        <v>1.21</v>
      </c>
      <c r="J18" s="6">
        <v>0.92</v>
      </c>
      <c r="K18" s="6">
        <v>0.59</v>
      </c>
      <c r="L18" s="6">
        <v>0.45</v>
      </c>
      <c r="M18" s="6">
        <v>0.34</v>
      </c>
      <c r="N18" s="6">
        <v>8</v>
      </c>
    </row>
    <row r="19" spans="2:14" ht="20.25">
      <c r="B19" s="50" t="s">
        <v>69</v>
      </c>
      <c r="C19" s="76"/>
      <c r="D19" s="76"/>
      <c r="E19" s="76"/>
      <c r="F19" s="6">
        <v>3.21</v>
      </c>
      <c r="G19" s="6">
        <v>2.3199999999999998</v>
      </c>
      <c r="H19" s="6">
        <v>1.82</v>
      </c>
      <c r="I19" s="6">
        <v>1.28</v>
      </c>
      <c r="J19" s="6">
        <v>0.97</v>
      </c>
      <c r="K19" s="6">
        <v>0.62</v>
      </c>
      <c r="L19" s="6">
        <v>0.48</v>
      </c>
      <c r="M19" s="6">
        <v>0.36</v>
      </c>
      <c r="N19" s="6">
        <v>9</v>
      </c>
    </row>
    <row r="20" spans="2:14" ht="18">
      <c r="B20" s="50" t="s">
        <v>32</v>
      </c>
      <c r="C20" s="76"/>
      <c r="D20" s="76"/>
      <c r="E20" s="76"/>
      <c r="F20" s="6">
        <v>3.37</v>
      </c>
      <c r="G20" s="6">
        <v>2.44</v>
      </c>
      <c r="H20" s="6">
        <v>1.91</v>
      </c>
      <c r="I20" s="6">
        <v>1.34</v>
      </c>
      <c r="J20" s="6">
        <v>1.02</v>
      </c>
      <c r="K20" s="6">
        <v>0.66</v>
      </c>
      <c r="L20" s="7">
        <v>0.5</v>
      </c>
      <c r="M20" s="6">
        <v>0.37</v>
      </c>
      <c r="N20" s="6">
        <v>10</v>
      </c>
    </row>
    <row r="23" spans="2:14" ht="20.25">
      <c r="B23" s="65" t="s">
        <v>67</v>
      </c>
      <c r="C23" s="140"/>
      <c r="D23" s="140"/>
      <c r="E23" s="140"/>
      <c r="F23" s="140"/>
      <c r="G23" s="140"/>
      <c r="H23" s="140"/>
      <c r="I23" s="65" t="s">
        <v>64</v>
      </c>
      <c r="J23" s="65"/>
      <c r="K23" s="166"/>
      <c r="L23" s="42"/>
    </row>
    <row r="24" spans="2:14" ht="20.25">
      <c r="G24" s="163">
        <v>14.22</v>
      </c>
      <c r="H24" s="65" t="s">
        <v>62</v>
      </c>
      <c r="I24" s="65" t="s">
        <v>65</v>
      </c>
      <c r="K24" s="166" t="s">
        <v>66</v>
      </c>
    </row>
    <row r="27" spans="2:14">
      <c r="L27" s="1"/>
    </row>
    <row r="28" spans="2:14" ht="20.25">
      <c r="E28" s="62"/>
      <c r="G28" s="43"/>
      <c r="K28" s="66"/>
      <c r="L28" s="67"/>
    </row>
    <row r="29" spans="2:14" ht="20.25">
      <c r="C29" s="108"/>
      <c r="D29" s="109" t="s">
        <v>19</v>
      </c>
      <c r="E29" s="90"/>
      <c r="F29" s="141" t="str">
        <f>E15</f>
        <v>WHITE</v>
      </c>
      <c r="G29" s="91"/>
      <c r="H29" s="91"/>
      <c r="I29" s="109" t="s">
        <v>39</v>
      </c>
      <c r="J29" s="91"/>
      <c r="K29" s="88"/>
      <c r="L29" s="90"/>
      <c r="M29" s="146">
        <f>C13</f>
        <v>18</v>
      </c>
    </row>
    <row r="30" spans="2:14" ht="18">
      <c r="E30" s="51" t="s">
        <v>9</v>
      </c>
      <c r="F30" s="10" t="s">
        <v>53</v>
      </c>
      <c r="G30" s="144">
        <f>C12</f>
        <v>50</v>
      </c>
      <c r="H30" s="1"/>
      <c r="I30" s="10"/>
      <c r="K30" s="1"/>
      <c r="L30" s="11"/>
    </row>
    <row r="31" spans="2:14" ht="18">
      <c r="E31" s="51" t="s">
        <v>22</v>
      </c>
      <c r="F31" s="9"/>
      <c r="G31" s="145">
        <f>C13/C12*100</f>
        <v>36</v>
      </c>
      <c r="J31" s="12"/>
      <c r="K31" s="9"/>
      <c r="L31" s="11"/>
    </row>
    <row r="32" spans="2:14" ht="15.75" customHeight="1">
      <c r="C32" s="187" t="s">
        <v>40</v>
      </c>
      <c r="D32" s="188"/>
      <c r="E32" s="188"/>
      <c r="F32" s="188"/>
      <c r="G32" s="188"/>
      <c r="H32" s="188"/>
      <c r="I32" s="188"/>
      <c r="J32" s="188"/>
      <c r="K32" s="189"/>
      <c r="L32" s="13"/>
      <c r="M32" s="47" t="s">
        <v>20</v>
      </c>
    </row>
    <row r="33" spans="3:13" ht="15.75" thickBot="1">
      <c r="C33" s="190">
        <v>15</v>
      </c>
      <c r="D33" s="190">
        <v>14</v>
      </c>
      <c r="E33" s="190">
        <v>12</v>
      </c>
      <c r="F33" s="190">
        <v>10</v>
      </c>
      <c r="G33" s="190">
        <v>8</v>
      </c>
      <c r="H33" s="190">
        <v>6</v>
      </c>
      <c r="I33" s="190">
        <v>5</v>
      </c>
      <c r="J33" s="190">
        <v>4</v>
      </c>
      <c r="K33" s="192">
        <v>1.8</v>
      </c>
      <c r="L33" s="14" t="s">
        <v>13</v>
      </c>
      <c r="M33" s="15" t="s">
        <v>8</v>
      </c>
    </row>
    <row r="34" spans="3:13" ht="16.5" thickBot="1">
      <c r="C34" s="191"/>
      <c r="D34" s="191"/>
      <c r="E34" s="191"/>
      <c r="F34" s="191"/>
      <c r="G34" s="191"/>
      <c r="H34" s="191"/>
      <c r="I34" s="191"/>
      <c r="J34" s="191"/>
      <c r="K34" s="193"/>
      <c r="L34" s="16" t="str">
        <f>E15</f>
        <v>WHITE</v>
      </c>
      <c r="M34" s="17" t="s">
        <v>10</v>
      </c>
    </row>
    <row r="35" spans="3:13" ht="18">
      <c r="C35" s="137" t="s">
        <v>57</v>
      </c>
      <c r="D35" s="138"/>
      <c r="E35" s="138"/>
      <c r="F35" s="196"/>
      <c r="G35" s="196"/>
      <c r="H35" s="196"/>
      <c r="I35" s="196"/>
      <c r="J35" s="196"/>
      <c r="K35" s="18"/>
      <c r="L35" s="49" t="s">
        <v>14</v>
      </c>
      <c r="M35" s="19"/>
    </row>
    <row r="36" spans="3:13" ht="15">
      <c r="C36" s="20">
        <f>(L36*60000)/($C$33*$G$30)/10</f>
        <v>1.7600000000000002</v>
      </c>
      <c r="D36" s="20">
        <f>(L36*60000)/($D$33*$G$30)/10</f>
        <v>1.8857142857142857</v>
      </c>
      <c r="E36" s="20">
        <f>(L36*60000)/($E$33*$G$30)/10</f>
        <v>2.2000000000000002</v>
      </c>
      <c r="F36" s="20">
        <f>(L36*60000)/($F$33*$G$30)/10</f>
        <v>2.6399999999999997</v>
      </c>
      <c r="G36" s="20">
        <f>(L36*60000)/($G$33*$G$30)/10</f>
        <v>3.3</v>
      </c>
      <c r="H36" s="20">
        <f>(L36*60000)/($H$33*$G$30)/10</f>
        <v>4.4000000000000004</v>
      </c>
      <c r="I36" s="20">
        <f>(L36*60000)/($I$33*$G$30)/10</f>
        <v>5.2799999999999994</v>
      </c>
      <c r="J36" s="20">
        <f>(L36*60000)/($J$33*$G$30)/10</f>
        <v>6.6</v>
      </c>
      <c r="K36" s="21">
        <f>(L36*60000)/($K$33*$G$30)/10</f>
        <v>14.666666666666666</v>
      </c>
      <c r="L36" s="22">
        <f>IF($E$15="WHITE",M13,IF($E$15="LILAC",L13,IF($E$15="BROWN",K13,IF($E$15="YELLOW",J13,IF($E$15="ORANGE",I13,IF($E$15="RED",H13,IF($E$15="GREEN",G13,IF($E$15="BLUE",F13,"0"))))))))</f>
        <v>0.22</v>
      </c>
      <c r="M36" s="23">
        <v>3</v>
      </c>
    </row>
    <row r="37" spans="3:13" ht="15">
      <c r="C37" s="20">
        <f t="shared" ref="C37:C43" si="0">(L37*60000)/($C$33*$G$30)/10</f>
        <v>2</v>
      </c>
      <c r="D37" s="20">
        <f t="shared" ref="D37:D43" si="1">(L37*60000)/($D$33*$G$30)/10</f>
        <v>2.1428571428571428</v>
      </c>
      <c r="E37" s="20">
        <f t="shared" ref="E37:E43" si="2">(L37*60000)/($E$33*$G$30)/10</f>
        <v>2.5</v>
      </c>
      <c r="F37" s="20">
        <f t="shared" ref="F37:F43" si="3">(L37*60000)/($F$33*$G$30)/10</f>
        <v>3</v>
      </c>
      <c r="G37" s="20">
        <f t="shared" ref="G37:G43" si="4">(L37*60000)/($G$33*$G$30)/10</f>
        <v>3.75</v>
      </c>
      <c r="H37" s="20">
        <f t="shared" ref="H37:H43" si="5">(L37*60000)/($H$33*$G$30)/10</f>
        <v>5</v>
      </c>
      <c r="I37" s="20">
        <f t="shared" ref="I37:I43" si="6">(L37*60000)/($I$33*$G$30)/10</f>
        <v>6</v>
      </c>
      <c r="J37" s="20">
        <f t="shared" ref="J37:J43" si="7">(L37*60000)/($J$33*$G$30)/10</f>
        <v>7.5</v>
      </c>
      <c r="K37" s="21">
        <f t="shared" ref="K37:K43" si="8">(L37*60000)/($K$33*$G$30)/10</f>
        <v>16.666666666666664</v>
      </c>
      <c r="L37" s="22">
        <f t="shared" ref="L37:L43" si="9">IF($E$15="WHITE",M14,IF($E$15="LILAC",L14,IF($E$15="BROWN",K14,IF($E$15="YELLOW",J14,IF($E$15="ORANGE",I14,IF($E$15="RED",H14,IF($E$15="GREEN",G14,IF($E$15="BLUE",F14,"0"))))))))</f>
        <v>0.25</v>
      </c>
      <c r="M37" s="24">
        <v>4</v>
      </c>
    </row>
    <row r="38" spans="3:13" ht="15">
      <c r="C38" s="20">
        <f t="shared" si="0"/>
        <v>2.16</v>
      </c>
      <c r="D38" s="20">
        <f t="shared" si="1"/>
        <v>2.3142857142857145</v>
      </c>
      <c r="E38" s="20">
        <f t="shared" si="2"/>
        <v>2.7</v>
      </c>
      <c r="F38" s="20">
        <f t="shared" si="3"/>
        <v>3.2400000000000007</v>
      </c>
      <c r="G38" s="20">
        <f t="shared" si="4"/>
        <v>4.0500000000000007</v>
      </c>
      <c r="H38" s="20">
        <f t="shared" si="5"/>
        <v>5.4</v>
      </c>
      <c r="I38" s="20">
        <f t="shared" si="6"/>
        <v>6.4800000000000013</v>
      </c>
      <c r="J38" s="20">
        <f t="shared" si="7"/>
        <v>8.1000000000000014</v>
      </c>
      <c r="K38" s="21">
        <f t="shared" si="8"/>
        <v>18.000000000000004</v>
      </c>
      <c r="L38" s="22">
        <f t="shared" si="9"/>
        <v>0.27</v>
      </c>
      <c r="M38" s="24">
        <v>5</v>
      </c>
    </row>
    <row r="39" spans="3:13" ht="15">
      <c r="C39" s="20">
        <f t="shared" si="0"/>
        <v>2.4</v>
      </c>
      <c r="D39" s="20">
        <f t="shared" si="1"/>
        <v>2.5714285714285716</v>
      </c>
      <c r="E39" s="20">
        <f t="shared" si="2"/>
        <v>3</v>
      </c>
      <c r="F39" s="20">
        <f t="shared" si="3"/>
        <v>3.6</v>
      </c>
      <c r="G39" s="20">
        <f t="shared" si="4"/>
        <v>4.5</v>
      </c>
      <c r="H39" s="20">
        <f t="shared" si="5"/>
        <v>6</v>
      </c>
      <c r="I39" s="20">
        <f t="shared" si="6"/>
        <v>7.2</v>
      </c>
      <c r="J39" s="20">
        <f t="shared" si="7"/>
        <v>9</v>
      </c>
      <c r="K39" s="21">
        <f t="shared" si="8"/>
        <v>20</v>
      </c>
      <c r="L39" s="22">
        <f t="shared" si="9"/>
        <v>0.3</v>
      </c>
      <c r="M39" s="24">
        <v>6</v>
      </c>
    </row>
    <row r="40" spans="3:13" ht="15">
      <c r="C40" s="20">
        <f t="shared" si="0"/>
        <v>2.56</v>
      </c>
      <c r="D40" s="20">
        <f t="shared" si="1"/>
        <v>2.7428571428571429</v>
      </c>
      <c r="E40" s="20">
        <f t="shared" si="2"/>
        <v>3.2</v>
      </c>
      <c r="F40" s="20">
        <f t="shared" si="3"/>
        <v>3.84</v>
      </c>
      <c r="G40" s="20">
        <f t="shared" si="4"/>
        <v>4.8</v>
      </c>
      <c r="H40" s="20">
        <f t="shared" si="5"/>
        <v>6.4</v>
      </c>
      <c r="I40" s="20">
        <f t="shared" si="6"/>
        <v>7.68</v>
      </c>
      <c r="J40" s="20">
        <f t="shared" si="7"/>
        <v>9.6</v>
      </c>
      <c r="K40" s="21">
        <f t="shared" si="8"/>
        <v>21.333333333333336</v>
      </c>
      <c r="L40" s="22">
        <f t="shared" si="9"/>
        <v>0.32</v>
      </c>
      <c r="M40" s="24">
        <v>7</v>
      </c>
    </row>
    <row r="41" spans="3:13" ht="15">
      <c r="C41" s="20">
        <f t="shared" si="0"/>
        <v>2.7199999999999998</v>
      </c>
      <c r="D41" s="20">
        <f t="shared" si="1"/>
        <v>2.9142857142857141</v>
      </c>
      <c r="E41" s="20">
        <f t="shared" si="2"/>
        <v>3.4</v>
      </c>
      <c r="F41" s="20">
        <f t="shared" si="3"/>
        <v>4.08</v>
      </c>
      <c r="G41" s="20">
        <f t="shared" si="4"/>
        <v>5.0999999999999996</v>
      </c>
      <c r="H41" s="20">
        <f t="shared" si="5"/>
        <v>6.8</v>
      </c>
      <c r="I41" s="20">
        <f t="shared" si="6"/>
        <v>8.16</v>
      </c>
      <c r="J41" s="20">
        <f t="shared" si="7"/>
        <v>10.199999999999999</v>
      </c>
      <c r="K41" s="21">
        <f t="shared" si="8"/>
        <v>22.666666666666664</v>
      </c>
      <c r="L41" s="22">
        <f t="shared" si="9"/>
        <v>0.34</v>
      </c>
      <c r="M41" s="24">
        <v>8</v>
      </c>
    </row>
    <row r="42" spans="3:13" ht="15">
      <c r="C42" s="20">
        <f t="shared" si="0"/>
        <v>2.88</v>
      </c>
      <c r="D42" s="20">
        <f t="shared" si="1"/>
        <v>3.0857142857142859</v>
      </c>
      <c r="E42" s="20">
        <f t="shared" si="2"/>
        <v>3.6</v>
      </c>
      <c r="F42" s="20">
        <f t="shared" si="3"/>
        <v>4.32</v>
      </c>
      <c r="G42" s="20">
        <f t="shared" si="4"/>
        <v>5.4</v>
      </c>
      <c r="H42" s="20">
        <f t="shared" si="5"/>
        <v>7.2</v>
      </c>
      <c r="I42" s="20">
        <f t="shared" si="6"/>
        <v>8.64</v>
      </c>
      <c r="J42" s="20">
        <f t="shared" si="7"/>
        <v>10.8</v>
      </c>
      <c r="K42" s="21">
        <f t="shared" si="8"/>
        <v>24</v>
      </c>
      <c r="L42" s="22">
        <f t="shared" si="9"/>
        <v>0.36</v>
      </c>
      <c r="M42" s="24">
        <v>9</v>
      </c>
    </row>
    <row r="43" spans="3:13" ht="15">
      <c r="C43" s="20">
        <f t="shared" si="0"/>
        <v>2.96</v>
      </c>
      <c r="D43" s="20">
        <f t="shared" si="1"/>
        <v>3.1714285714285717</v>
      </c>
      <c r="E43" s="20">
        <f t="shared" si="2"/>
        <v>3.7</v>
      </c>
      <c r="F43" s="20">
        <f t="shared" si="3"/>
        <v>4.4399999999999995</v>
      </c>
      <c r="G43" s="20">
        <f t="shared" si="4"/>
        <v>5.55</v>
      </c>
      <c r="H43" s="20">
        <f t="shared" si="5"/>
        <v>7.4</v>
      </c>
      <c r="I43" s="20">
        <f t="shared" si="6"/>
        <v>8.879999999999999</v>
      </c>
      <c r="J43" s="20">
        <f t="shared" si="7"/>
        <v>11.1</v>
      </c>
      <c r="K43" s="21">
        <f t="shared" si="8"/>
        <v>24.666666666666664</v>
      </c>
      <c r="L43" s="22">
        <f t="shared" si="9"/>
        <v>0.37</v>
      </c>
      <c r="M43" s="24">
        <v>10</v>
      </c>
    </row>
    <row r="44" spans="3:13">
      <c r="H44" s="39"/>
      <c r="M44" s="25"/>
    </row>
    <row r="45" spans="3:13" ht="20.25">
      <c r="D45" s="65"/>
      <c r="E45" s="68"/>
      <c r="H45" s="41"/>
      <c r="I45" s="41"/>
      <c r="J45" s="42"/>
      <c r="L45" s="1"/>
    </row>
    <row r="46" spans="3:13" ht="18">
      <c r="C46" s="101" t="s">
        <v>56</v>
      </c>
      <c r="D46" s="106"/>
      <c r="E46" s="107"/>
      <c r="F46" s="168">
        <f>C14</f>
        <v>850</v>
      </c>
      <c r="G46" s="142" t="s">
        <v>48</v>
      </c>
      <c r="H46" s="98"/>
      <c r="I46" s="97"/>
      <c r="J46" s="99"/>
      <c r="K46" s="100"/>
      <c r="L46" s="101" t="s">
        <v>51</v>
      </c>
      <c r="M46" s="102"/>
    </row>
    <row r="47" spans="3:13" ht="18">
      <c r="H47" s="26"/>
      <c r="J47" s="27"/>
      <c r="L47" s="1"/>
    </row>
    <row r="48" spans="3:13" ht="20.25">
      <c r="C48" s="28"/>
      <c r="D48" s="29"/>
      <c r="E48" s="29"/>
      <c r="F48" s="29"/>
      <c r="G48" s="29"/>
      <c r="H48" s="29"/>
      <c r="I48" s="83" t="s">
        <v>49</v>
      </c>
      <c r="J48" s="29"/>
      <c r="K48" s="29"/>
      <c r="L48" s="48" t="s">
        <v>21</v>
      </c>
      <c r="M48" s="47" t="s">
        <v>20</v>
      </c>
    </row>
    <row r="49" spans="3:13" ht="18">
      <c r="C49" s="194">
        <f t="shared" ref="C49:K49" si="10">C33</f>
        <v>15</v>
      </c>
      <c r="D49" s="194">
        <f t="shared" si="10"/>
        <v>14</v>
      </c>
      <c r="E49" s="194">
        <f t="shared" si="10"/>
        <v>12</v>
      </c>
      <c r="F49" s="194">
        <f t="shared" si="10"/>
        <v>10</v>
      </c>
      <c r="G49" s="194">
        <f t="shared" si="10"/>
        <v>8</v>
      </c>
      <c r="H49" s="194">
        <f t="shared" si="10"/>
        <v>6</v>
      </c>
      <c r="I49" s="194">
        <f t="shared" si="10"/>
        <v>5</v>
      </c>
      <c r="J49" s="194">
        <f t="shared" si="10"/>
        <v>4</v>
      </c>
      <c r="K49" s="194">
        <f t="shared" si="10"/>
        <v>1.8</v>
      </c>
      <c r="L49" s="30" t="s">
        <v>23</v>
      </c>
      <c r="M49" s="15" t="s">
        <v>8</v>
      </c>
    </row>
    <row r="50" spans="3:13" ht="15.75" thickBot="1">
      <c r="C50" s="195"/>
      <c r="D50" s="195"/>
      <c r="E50" s="195"/>
      <c r="F50" s="195"/>
      <c r="G50" s="195"/>
      <c r="H50" s="195"/>
      <c r="I50" s="195"/>
      <c r="J50" s="195"/>
      <c r="K50" s="195"/>
      <c r="L50" s="58" t="s">
        <v>16</v>
      </c>
      <c r="M50" s="15" t="s">
        <v>24</v>
      </c>
    </row>
    <row r="51" spans="3:13" ht="21" thickBot="1">
      <c r="C51" s="134"/>
      <c r="D51" s="135"/>
      <c r="E51" s="136" t="s">
        <v>59</v>
      </c>
      <c r="F51" s="167">
        <f>C14</f>
        <v>850</v>
      </c>
      <c r="G51" s="139" t="s">
        <v>48</v>
      </c>
      <c r="H51" s="31"/>
      <c r="I51" s="31"/>
      <c r="J51" s="31"/>
      <c r="K51" s="31"/>
      <c r="L51" s="16" t="str">
        <f>E15</f>
        <v>WHITE</v>
      </c>
      <c r="M51" s="33"/>
    </row>
    <row r="52" spans="3:13" ht="15">
      <c r="C52" s="114">
        <f t="shared" ref="C52:K59" si="11">$F$46/C36</f>
        <v>482.95454545454538</v>
      </c>
      <c r="D52" s="114">
        <f t="shared" si="11"/>
        <v>450.75757575757575</v>
      </c>
      <c r="E52" s="114">
        <f t="shared" si="11"/>
        <v>386.36363636363632</v>
      </c>
      <c r="F52" s="114">
        <f t="shared" si="11"/>
        <v>321.969696969697</v>
      </c>
      <c r="G52" s="114">
        <f t="shared" si="11"/>
        <v>257.57575757575756</v>
      </c>
      <c r="H52" s="114">
        <f t="shared" si="11"/>
        <v>193.18181818181816</v>
      </c>
      <c r="I52" s="114">
        <f t="shared" si="11"/>
        <v>160.9848484848485</v>
      </c>
      <c r="J52" s="114">
        <f t="shared" si="11"/>
        <v>128.78787878787878</v>
      </c>
      <c r="K52" s="115">
        <f t="shared" si="11"/>
        <v>57.95454545454546</v>
      </c>
      <c r="L52" s="36">
        <f t="shared" ref="L52:L59" si="12">$F$46/(L36*$G$31)</f>
        <v>107.32323232323232</v>
      </c>
      <c r="M52" s="23">
        <v>3</v>
      </c>
    </row>
    <row r="53" spans="3:13" ht="15">
      <c r="C53" s="114">
        <f t="shared" si="11"/>
        <v>425</v>
      </c>
      <c r="D53" s="114">
        <f t="shared" si="11"/>
        <v>396.66666666666669</v>
      </c>
      <c r="E53" s="114">
        <f t="shared" si="11"/>
        <v>340</v>
      </c>
      <c r="F53" s="114">
        <f t="shared" si="11"/>
        <v>283.33333333333331</v>
      </c>
      <c r="G53" s="114">
        <f t="shared" si="11"/>
        <v>226.66666666666666</v>
      </c>
      <c r="H53" s="114">
        <f t="shared" si="11"/>
        <v>170</v>
      </c>
      <c r="I53" s="114">
        <f t="shared" si="11"/>
        <v>141.66666666666666</v>
      </c>
      <c r="J53" s="114">
        <f t="shared" si="11"/>
        <v>113.33333333333333</v>
      </c>
      <c r="K53" s="115">
        <f t="shared" si="11"/>
        <v>51.000000000000007</v>
      </c>
      <c r="L53" s="36">
        <f t="shared" si="12"/>
        <v>94.444444444444443</v>
      </c>
      <c r="M53" s="24">
        <v>4</v>
      </c>
    </row>
    <row r="54" spans="3:13" ht="15">
      <c r="C54" s="114">
        <f t="shared" si="11"/>
        <v>393.51851851851848</v>
      </c>
      <c r="D54" s="114">
        <f t="shared" si="11"/>
        <v>367.28395061728389</v>
      </c>
      <c r="E54" s="114">
        <f t="shared" si="11"/>
        <v>314.81481481481478</v>
      </c>
      <c r="F54" s="114">
        <f t="shared" si="11"/>
        <v>262.34567901234561</v>
      </c>
      <c r="G54" s="114">
        <f t="shared" si="11"/>
        <v>209.8765432098765</v>
      </c>
      <c r="H54" s="114">
        <f t="shared" si="11"/>
        <v>157.40740740740739</v>
      </c>
      <c r="I54" s="114">
        <f t="shared" si="11"/>
        <v>131.17283950617281</v>
      </c>
      <c r="J54" s="114">
        <f t="shared" si="11"/>
        <v>104.93827160493825</v>
      </c>
      <c r="K54" s="115">
        <f t="shared" si="11"/>
        <v>47.222222222222214</v>
      </c>
      <c r="L54" s="36">
        <f t="shared" si="12"/>
        <v>87.44855967078189</v>
      </c>
      <c r="M54" s="24">
        <v>5</v>
      </c>
    </row>
    <row r="55" spans="3:13" ht="15">
      <c r="C55" s="114">
        <f t="shared" si="11"/>
        <v>354.16666666666669</v>
      </c>
      <c r="D55" s="114">
        <f t="shared" si="11"/>
        <v>330.55555555555554</v>
      </c>
      <c r="E55" s="114">
        <f t="shared" si="11"/>
        <v>283.33333333333331</v>
      </c>
      <c r="F55" s="114">
        <f t="shared" si="11"/>
        <v>236.11111111111111</v>
      </c>
      <c r="G55" s="114">
        <f t="shared" si="11"/>
        <v>188.88888888888889</v>
      </c>
      <c r="H55" s="114">
        <f t="shared" si="11"/>
        <v>141.66666666666666</v>
      </c>
      <c r="I55" s="114">
        <f t="shared" si="11"/>
        <v>118.05555555555556</v>
      </c>
      <c r="J55" s="114">
        <f t="shared" si="11"/>
        <v>94.444444444444443</v>
      </c>
      <c r="K55" s="115">
        <f t="shared" si="11"/>
        <v>42.5</v>
      </c>
      <c r="L55" s="36">
        <f t="shared" si="12"/>
        <v>78.703703703703709</v>
      </c>
      <c r="M55" s="24">
        <v>6</v>
      </c>
    </row>
    <row r="56" spans="3:13" ht="15">
      <c r="C56" s="114">
        <f t="shared" si="11"/>
        <v>332.03125</v>
      </c>
      <c r="D56" s="114">
        <f t="shared" si="11"/>
        <v>309.89583333333331</v>
      </c>
      <c r="E56" s="114">
        <f t="shared" si="11"/>
        <v>265.625</v>
      </c>
      <c r="F56" s="114">
        <f t="shared" si="11"/>
        <v>221.35416666666669</v>
      </c>
      <c r="G56" s="114">
        <f t="shared" si="11"/>
        <v>177.08333333333334</v>
      </c>
      <c r="H56" s="114">
        <f t="shared" si="11"/>
        <v>132.8125</v>
      </c>
      <c r="I56" s="114">
        <f t="shared" si="11"/>
        <v>110.67708333333334</v>
      </c>
      <c r="J56" s="114">
        <f t="shared" si="11"/>
        <v>88.541666666666671</v>
      </c>
      <c r="K56" s="115">
        <f t="shared" si="11"/>
        <v>39.843749999999993</v>
      </c>
      <c r="L56" s="36">
        <f t="shared" si="12"/>
        <v>73.784722222222229</v>
      </c>
      <c r="M56" s="24">
        <v>7</v>
      </c>
    </row>
    <row r="57" spans="3:13" ht="15">
      <c r="C57" s="114">
        <f t="shared" si="11"/>
        <v>312.50000000000006</v>
      </c>
      <c r="D57" s="114">
        <f t="shared" si="11"/>
        <v>291.66666666666669</v>
      </c>
      <c r="E57" s="114">
        <f t="shared" si="11"/>
        <v>250</v>
      </c>
      <c r="F57" s="114">
        <f t="shared" si="11"/>
        <v>208.33333333333334</v>
      </c>
      <c r="G57" s="114">
        <f t="shared" si="11"/>
        <v>166.66666666666669</v>
      </c>
      <c r="H57" s="114">
        <f t="shared" si="11"/>
        <v>125</v>
      </c>
      <c r="I57" s="114">
        <f t="shared" si="11"/>
        <v>104.16666666666667</v>
      </c>
      <c r="J57" s="114">
        <f t="shared" si="11"/>
        <v>83.333333333333343</v>
      </c>
      <c r="K57" s="115">
        <f t="shared" si="11"/>
        <v>37.500000000000007</v>
      </c>
      <c r="L57" s="36">
        <f t="shared" si="12"/>
        <v>69.444444444444443</v>
      </c>
      <c r="M57" s="24">
        <v>8</v>
      </c>
    </row>
    <row r="58" spans="3:13" ht="15">
      <c r="C58" s="114">
        <f t="shared" si="11"/>
        <v>295.13888888888891</v>
      </c>
      <c r="D58" s="114">
        <f t="shared" si="11"/>
        <v>275.46296296296293</v>
      </c>
      <c r="E58" s="114">
        <f t="shared" si="11"/>
        <v>236.11111111111111</v>
      </c>
      <c r="F58" s="114">
        <f t="shared" si="11"/>
        <v>196.75925925925924</v>
      </c>
      <c r="G58" s="114">
        <f t="shared" si="11"/>
        <v>157.40740740740739</v>
      </c>
      <c r="H58" s="114">
        <f t="shared" si="11"/>
        <v>118.05555555555556</v>
      </c>
      <c r="I58" s="114">
        <f t="shared" si="11"/>
        <v>98.379629629629619</v>
      </c>
      <c r="J58" s="114">
        <f t="shared" si="11"/>
        <v>78.703703703703695</v>
      </c>
      <c r="K58" s="115">
        <f t="shared" si="11"/>
        <v>35.416666666666664</v>
      </c>
      <c r="L58" s="36">
        <f t="shared" si="12"/>
        <v>65.586419753086417</v>
      </c>
      <c r="M58" s="24">
        <v>9</v>
      </c>
    </row>
    <row r="59" spans="3:13" ht="15">
      <c r="C59" s="114">
        <f t="shared" si="11"/>
        <v>287.16216216216219</v>
      </c>
      <c r="D59" s="114">
        <f t="shared" si="11"/>
        <v>268.01801801801798</v>
      </c>
      <c r="E59" s="114">
        <f t="shared" si="11"/>
        <v>229.72972972972971</v>
      </c>
      <c r="F59" s="114">
        <f t="shared" si="11"/>
        <v>191.44144144144147</v>
      </c>
      <c r="G59" s="114">
        <f t="shared" si="11"/>
        <v>153.15315315315317</v>
      </c>
      <c r="H59" s="114">
        <f t="shared" si="11"/>
        <v>114.86486486486486</v>
      </c>
      <c r="I59" s="114">
        <f t="shared" si="11"/>
        <v>95.720720720720735</v>
      </c>
      <c r="J59" s="114">
        <f t="shared" si="11"/>
        <v>76.576576576576585</v>
      </c>
      <c r="K59" s="115">
        <f t="shared" si="11"/>
        <v>34.45945945945946</v>
      </c>
      <c r="L59" s="36">
        <f t="shared" si="12"/>
        <v>63.813813813813809</v>
      </c>
      <c r="M59" s="24">
        <v>10</v>
      </c>
    </row>
    <row r="60" spans="3:13">
      <c r="M60" s="25"/>
    </row>
  </sheetData>
  <mergeCells count="29">
    <mergeCell ref="K49:K50"/>
    <mergeCell ref="F35:J35"/>
    <mergeCell ref="C49:C50"/>
    <mergeCell ref="D49:D50"/>
    <mergeCell ref="E49:E50"/>
    <mergeCell ref="F49:F50"/>
    <mergeCell ref="G49:G50"/>
    <mergeCell ref="H49:H50"/>
    <mergeCell ref="I49:I50"/>
    <mergeCell ref="J49:J50"/>
    <mergeCell ref="C32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F9:M9"/>
    <mergeCell ref="F11:F12"/>
    <mergeCell ref="G11:G12"/>
    <mergeCell ref="H11:H12"/>
    <mergeCell ref="I11:I12"/>
    <mergeCell ref="J11:J12"/>
    <mergeCell ref="K11:K12"/>
    <mergeCell ref="L11:L12"/>
    <mergeCell ref="M11:M1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N60"/>
  <sheetViews>
    <sheetView rightToLeft="1" topLeftCell="A4" zoomScale="75" workbookViewId="0">
      <selection activeCell="E16" sqref="E16"/>
    </sheetView>
  </sheetViews>
  <sheetFormatPr defaultRowHeight="12.75"/>
  <cols>
    <col min="1" max="1" width="7.5703125" customWidth="1"/>
    <col min="2" max="2" width="15.140625" customWidth="1"/>
    <col min="3" max="4" width="10.5703125" customWidth="1"/>
    <col min="5" max="5" width="10.7109375" customWidth="1"/>
    <col min="6" max="6" width="10.28515625" customWidth="1"/>
    <col min="11" max="11" width="10" customWidth="1"/>
    <col min="12" max="12" width="16.140625" customWidth="1"/>
    <col min="13" max="13" width="12.85546875" style="1" customWidth="1"/>
    <col min="14" max="14" width="11.85546875" customWidth="1"/>
  </cols>
  <sheetData>
    <row r="6" spans="2:14" ht="25.5">
      <c r="I6" s="132" t="s">
        <v>54</v>
      </c>
      <c r="J6" s="86"/>
      <c r="K6" s="86"/>
    </row>
    <row r="8" spans="2:14" ht="20.25">
      <c r="G8" s="197" t="s">
        <v>26</v>
      </c>
      <c r="H8" s="197"/>
      <c r="I8" s="197"/>
      <c r="J8" s="197"/>
      <c r="K8" s="197"/>
      <c r="L8" s="63"/>
    </row>
    <row r="9" spans="2:14" ht="18">
      <c r="B9" s="38"/>
      <c r="C9" s="161" t="s">
        <v>52</v>
      </c>
      <c r="D9" s="162"/>
      <c r="F9" s="197"/>
      <c r="G9" s="197"/>
      <c r="H9" s="197"/>
      <c r="I9" s="197"/>
      <c r="J9" s="197"/>
      <c r="K9" s="197"/>
      <c r="L9" s="197"/>
      <c r="M9" s="197"/>
    </row>
    <row r="10" spans="2:14" ht="13.5" thickBot="1"/>
    <row r="11" spans="2:14" ht="17.25" customHeight="1">
      <c r="F11" s="173" t="s">
        <v>1</v>
      </c>
      <c r="G11" s="201" t="s">
        <v>4</v>
      </c>
      <c r="H11" s="203" t="s">
        <v>29</v>
      </c>
      <c r="I11" s="205" t="s">
        <v>0</v>
      </c>
      <c r="J11" s="175" t="s">
        <v>2</v>
      </c>
      <c r="K11" s="181" t="s">
        <v>5</v>
      </c>
      <c r="L11" s="207" t="s">
        <v>28</v>
      </c>
      <c r="M11" s="185" t="s">
        <v>7</v>
      </c>
      <c r="N11" s="2" t="s">
        <v>8</v>
      </c>
    </row>
    <row r="12" spans="2:14" ht="16.5" thickBot="1">
      <c r="B12" s="57" t="s">
        <v>9</v>
      </c>
      <c r="C12" s="37">
        <v>50</v>
      </c>
      <c r="D12" s="57" t="s">
        <v>62</v>
      </c>
      <c r="F12" s="174"/>
      <c r="G12" s="202"/>
      <c r="H12" s="204"/>
      <c r="I12" s="206"/>
      <c r="J12" s="176"/>
      <c r="K12" s="182"/>
      <c r="L12" s="208"/>
      <c r="M12" s="186"/>
      <c r="N12" s="3" t="s">
        <v>10</v>
      </c>
    </row>
    <row r="13" spans="2:14" ht="15.75">
      <c r="B13" s="57" t="s">
        <v>11</v>
      </c>
      <c r="C13" s="37">
        <v>18</v>
      </c>
      <c r="D13" s="57" t="s">
        <v>63</v>
      </c>
      <c r="F13" s="4">
        <v>0.6</v>
      </c>
      <c r="G13" s="5">
        <v>0.8</v>
      </c>
      <c r="H13" s="5">
        <v>1</v>
      </c>
      <c r="I13" s="4">
        <v>1.2</v>
      </c>
      <c r="J13" s="4">
        <v>1.6</v>
      </c>
      <c r="K13" s="4">
        <v>2</v>
      </c>
      <c r="L13" s="5">
        <v>2.4</v>
      </c>
      <c r="M13" s="4">
        <v>3.2</v>
      </c>
      <c r="N13" s="4">
        <v>3</v>
      </c>
    </row>
    <row r="14" spans="2:14" ht="16.5" thickBot="1">
      <c r="B14" s="57" t="s">
        <v>12</v>
      </c>
      <c r="C14" s="37">
        <v>2000</v>
      </c>
      <c r="D14" s="57" t="s">
        <v>48</v>
      </c>
      <c r="F14" s="6">
        <v>0.69</v>
      </c>
      <c r="G14" s="7">
        <v>0.92</v>
      </c>
      <c r="H14" s="6">
        <v>1.1499999999999999</v>
      </c>
      <c r="I14" s="6">
        <v>1.39</v>
      </c>
      <c r="J14" s="6">
        <v>1.85</v>
      </c>
      <c r="K14" s="6">
        <v>2.31</v>
      </c>
      <c r="L14" s="6">
        <v>2.77</v>
      </c>
      <c r="M14" s="6">
        <v>3.7</v>
      </c>
      <c r="N14" s="6">
        <v>4</v>
      </c>
    </row>
    <row r="15" spans="2:14" ht="18.75" thickBot="1">
      <c r="B15" s="56" t="s">
        <v>68</v>
      </c>
      <c r="C15" s="164"/>
      <c r="D15" s="164"/>
      <c r="E15" s="84" t="str">
        <f>I11</f>
        <v>BLUE</v>
      </c>
      <c r="F15" s="8">
        <v>0.77</v>
      </c>
      <c r="G15" s="6">
        <v>1.03</v>
      </c>
      <c r="H15" s="6">
        <v>1.29</v>
      </c>
      <c r="I15" s="6">
        <v>1.55</v>
      </c>
      <c r="J15" s="6">
        <v>2.0699999999999998</v>
      </c>
      <c r="K15" s="6">
        <v>2.58</v>
      </c>
      <c r="L15" s="6">
        <v>3.1</v>
      </c>
      <c r="M15" s="6">
        <v>4.13</v>
      </c>
      <c r="N15" s="6">
        <v>5</v>
      </c>
    </row>
    <row r="16" spans="2:14" ht="18">
      <c r="B16" s="72" t="s">
        <v>37</v>
      </c>
      <c r="C16" s="40"/>
      <c r="F16" s="6">
        <v>0.85</v>
      </c>
      <c r="G16" s="6">
        <v>1.1299999999999999</v>
      </c>
      <c r="H16" s="6">
        <v>1.41</v>
      </c>
      <c r="I16" s="6">
        <v>1.7</v>
      </c>
      <c r="J16" s="6">
        <v>2.2599999999999998</v>
      </c>
      <c r="K16" s="6">
        <v>2.83</v>
      </c>
      <c r="L16" s="7">
        <v>3.39</v>
      </c>
      <c r="M16" s="7">
        <v>4.53</v>
      </c>
      <c r="N16" s="6">
        <v>6</v>
      </c>
    </row>
    <row r="17" spans="2:14">
      <c r="F17" s="6">
        <v>0.92</v>
      </c>
      <c r="G17" s="6">
        <v>1.22</v>
      </c>
      <c r="H17" s="6">
        <v>1.53</v>
      </c>
      <c r="I17" s="6">
        <v>1.83</v>
      </c>
      <c r="J17" s="6">
        <v>2.44</v>
      </c>
      <c r="K17" s="6">
        <v>3.06</v>
      </c>
      <c r="L17" s="6">
        <v>3.67</v>
      </c>
      <c r="M17" s="6">
        <v>4.8899999999999997</v>
      </c>
      <c r="N17" s="6">
        <v>7</v>
      </c>
    </row>
    <row r="18" spans="2:14" ht="18">
      <c r="B18" s="78" t="s">
        <v>61</v>
      </c>
      <c r="C18" s="74"/>
      <c r="D18" s="74"/>
      <c r="E18" s="79"/>
      <c r="F18" s="6"/>
      <c r="G18" s="7"/>
      <c r="H18" s="6"/>
      <c r="I18" s="6"/>
      <c r="J18" s="6"/>
      <c r="K18" s="6"/>
      <c r="L18" s="6"/>
      <c r="M18" s="6"/>
      <c r="N18" s="6"/>
    </row>
    <row r="19" spans="2:14" ht="18">
      <c r="B19" s="50" t="s">
        <v>46</v>
      </c>
      <c r="C19" s="74"/>
      <c r="D19" s="74"/>
      <c r="E19" s="74"/>
      <c r="F19" s="6"/>
      <c r="G19" s="6"/>
      <c r="H19" s="6"/>
      <c r="I19" s="6"/>
      <c r="J19" s="6"/>
      <c r="K19" s="6"/>
      <c r="L19" s="6"/>
      <c r="M19" s="6"/>
      <c r="N19" s="6"/>
    </row>
    <row r="20" spans="2:14" ht="18">
      <c r="B20" s="50" t="s">
        <v>32</v>
      </c>
      <c r="C20" s="74"/>
      <c r="D20" s="74"/>
      <c r="E20" s="74"/>
      <c r="F20" s="6"/>
      <c r="G20" s="6"/>
      <c r="H20" s="6"/>
      <c r="I20" s="6"/>
      <c r="J20" s="6"/>
      <c r="K20" s="6"/>
      <c r="L20" s="7"/>
      <c r="M20" s="6"/>
      <c r="N20" s="6"/>
    </row>
    <row r="23" spans="2:14">
      <c r="C23" s="164"/>
      <c r="D23" s="164"/>
    </row>
    <row r="25" spans="2:14">
      <c r="I25" s="96"/>
    </row>
    <row r="27" spans="2:14">
      <c r="L27" s="1"/>
    </row>
    <row r="28" spans="2:14" ht="20.25">
      <c r="E28" s="69"/>
      <c r="G28" s="43"/>
      <c r="K28" s="53"/>
      <c r="L28" s="54"/>
    </row>
    <row r="29" spans="2:14" ht="20.25">
      <c r="C29" s="88"/>
      <c r="D29" s="89" t="s">
        <v>27</v>
      </c>
      <c r="E29" s="90"/>
      <c r="F29" s="160" t="str">
        <f>E15</f>
        <v>BLUE</v>
      </c>
      <c r="G29" s="91"/>
      <c r="H29" s="91"/>
      <c r="I29" s="92" t="s">
        <v>55</v>
      </c>
      <c r="J29" s="93"/>
      <c r="K29" s="94"/>
      <c r="L29" s="95"/>
      <c r="M29" s="146">
        <f>C13</f>
        <v>18</v>
      </c>
    </row>
    <row r="30" spans="2:14" ht="18">
      <c r="E30" s="51" t="s">
        <v>9</v>
      </c>
      <c r="F30" s="10" t="s">
        <v>53</v>
      </c>
      <c r="G30" s="144">
        <f>C12</f>
        <v>50</v>
      </c>
      <c r="H30" s="1"/>
      <c r="I30" s="10"/>
      <c r="K30" s="1"/>
      <c r="L30" s="11"/>
    </row>
    <row r="31" spans="2:14" ht="18">
      <c r="E31" s="51" t="s">
        <v>22</v>
      </c>
      <c r="F31" s="9"/>
      <c r="G31" s="144">
        <f>C13/C12*100</f>
        <v>36</v>
      </c>
      <c r="J31" s="12"/>
      <c r="K31" s="9"/>
      <c r="L31" s="11"/>
    </row>
    <row r="32" spans="2:14" ht="15.75" customHeight="1">
      <c r="C32" s="187" t="s">
        <v>41</v>
      </c>
      <c r="D32" s="199"/>
      <c r="E32" s="199"/>
      <c r="F32" s="199"/>
      <c r="G32" s="199"/>
      <c r="H32" s="199"/>
      <c r="I32" s="199"/>
      <c r="J32" s="199"/>
      <c r="K32" s="200"/>
      <c r="L32" s="13"/>
      <c r="M32" s="47" t="s">
        <v>20</v>
      </c>
    </row>
    <row r="33" spans="3:14" ht="15.75" thickBot="1">
      <c r="C33" s="190">
        <v>10</v>
      </c>
      <c r="D33" s="190">
        <v>9</v>
      </c>
      <c r="E33" s="190">
        <v>8</v>
      </c>
      <c r="F33" s="190">
        <v>7</v>
      </c>
      <c r="G33" s="190">
        <v>6</v>
      </c>
      <c r="H33" s="190">
        <v>5</v>
      </c>
      <c r="I33" s="190">
        <v>4</v>
      </c>
      <c r="J33" s="190">
        <v>3</v>
      </c>
      <c r="K33" s="192">
        <v>2</v>
      </c>
      <c r="L33" s="14" t="s">
        <v>13</v>
      </c>
      <c r="M33" s="15" t="s">
        <v>8</v>
      </c>
    </row>
    <row r="34" spans="3:14" ht="16.5" thickBot="1">
      <c r="C34" s="191"/>
      <c r="D34" s="191"/>
      <c r="E34" s="191"/>
      <c r="F34" s="191"/>
      <c r="G34" s="191"/>
      <c r="H34" s="191"/>
      <c r="I34" s="191"/>
      <c r="J34" s="191"/>
      <c r="K34" s="193"/>
      <c r="L34" s="16" t="str">
        <f>E15</f>
        <v>BLUE</v>
      </c>
      <c r="M34" s="17" t="s">
        <v>10</v>
      </c>
    </row>
    <row r="35" spans="3:14" ht="18">
      <c r="C35" s="158" t="s">
        <v>57</v>
      </c>
      <c r="D35" s="159"/>
      <c r="E35" s="159"/>
      <c r="F35" s="196"/>
      <c r="G35" s="196"/>
      <c r="H35" s="196"/>
      <c r="I35" s="196"/>
      <c r="J35" s="196"/>
      <c r="K35" s="18"/>
      <c r="L35" s="49" t="s">
        <v>14</v>
      </c>
      <c r="M35" s="19"/>
      <c r="N35" s="21"/>
    </row>
    <row r="36" spans="3:14" ht="15">
      <c r="C36" s="20">
        <f>(L36*60000)/($C$33*$G$30)/10</f>
        <v>14.4</v>
      </c>
      <c r="D36" s="20">
        <f>(L36*60000)/($D$33*$G$30)/10</f>
        <v>16</v>
      </c>
      <c r="E36" s="20">
        <f>(L36*60000)/($E$33*$G$30)/10</f>
        <v>18</v>
      </c>
      <c r="F36" s="20">
        <f>(L36*60000)/($F$33*$G$30)/10</f>
        <v>20.571428571428573</v>
      </c>
      <c r="G36" s="20">
        <f>(L36*60000)/($G$33*$G$30)/10</f>
        <v>24</v>
      </c>
      <c r="H36" s="20">
        <f>(L36*60000)/($H$33*$G$30)/10</f>
        <v>28.8</v>
      </c>
      <c r="I36" s="20">
        <f>(L36*60000)/($I$33*$G$30)/10</f>
        <v>36</v>
      </c>
      <c r="J36" s="20">
        <f>(L36*60000)/($J$33*$G$30)/10</f>
        <v>48</v>
      </c>
      <c r="K36" s="21">
        <f>(L36*60000)/($K$33*$G$30)/10</f>
        <v>72</v>
      </c>
      <c r="L36" s="22">
        <f>IF($E$15="WHITE",M13,IF($E$15="GREY",L13,IF($E$15="BROWN",K13,IF($E$15="RED",J13,IF($E$15="BLUE",I13,IF($E$15="PINK",H13,IF($E$15="YELLOW",G13,IF($E$15="GREEN",F13,"0"))))))))</f>
        <v>1.2</v>
      </c>
      <c r="M36" s="23">
        <v>3</v>
      </c>
    </row>
    <row r="37" spans="3:14" ht="15">
      <c r="C37" s="20">
        <f>(L37*60000)/($C$33*$G$30)/10</f>
        <v>16.68</v>
      </c>
      <c r="D37" s="20">
        <f>(L37*60000)/($D$33*$G$30)/10</f>
        <v>18.533333333333335</v>
      </c>
      <c r="E37" s="20">
        <f>(L37*60000)/($E$33*$G$30)/10</f>
        <v>20.85</v>
      </c>
      <c r="F37" s="20">
        <f>(L37*60000)/($F$33*$G$30)/10</f>
        <v>23.828571428571429</v>
      </c>
      <c r="G37" s="20">
        <f>(L37*60000)/($G$33*$G$30)/10</f>
        <v>27.8</v>
      </c>
      <c r="H37" s="20">
        <f>(L37*60000)/($H$33*$G$30)/10</f>
        <v>33.36</v>
      </c>
      <c r="I37" s="20">
        <f>(L37*60000)/($I$33*$G$30)/10</f>
        <v>41.7</v>
      </c>
      <c r="J37" s="20">
        <f>(L37*60000)/($J$33*$G$30)/10</f>
        <v>55.6</v>
      </c>
      <c r="K37" s="21">
        <f>(L37*60000)/($K$33*$G$30)/10</f>
        <v>83.4</v>
      </c>
      <c r="L37" s="22">
        <f>IF($E$15="WHITE",M14,IF($E$15="GREY",L14,IF($E$15="BROWN",K14,IF($E$15="RED",J14,IF($E$15="BLUE",I14,IF($E$15="PINK",H14,IF($E$15="YELLOW",G14,IF($E$15="GREEN",F14,"0"))))))))</f>
        <v>1.39</v>
      </c>
      <c r="M37" s="24">
        <v>4</v>
      </c>
    </row>
    <row r="38" spans="3:14" ht="15">
      <c r="C38" s="20">
        <f>(L38*60000)/($C$33*$G$30)/10</f>
        <v>18.600000000000001</v>
      </c>
      <c r="D38" s="20">
        <f>(L38*60000)/($D$33*$G$30)/10</f>
        <v>20.666666666666664</v>
      </c>
      <c r="E38" s="20">
        <f>(L38*60000)/($E$33*$G$30)/10</f>
        <v>23.25</v>
      </c>
      <c r="F38" s="20">
        <f>(L38*60000)/($F$33*$G$30)/10</f>
        <v>26.571428571428573</v>
      </c>
      <c r="G38" s="20">
        <f>(L38*60000)/($G$33*$G$30)/10</f>
        <v>31</v>
      </c>
      <c r="H38" s="20">
        <f>(L38*60000)/($H$33*$G$30)/10</f>
        <v>37.200000000000003</v>
      </c>
      <c r="I38" s="20">
        <f>(L38*60000)/($I$33*$G$30)/10</f>
        <v>46.5</v>
      </c>
      <c r="J38" s="20">
        <f>(L38*60000)/($J$33*$G$30)/10</f>
        <v>62</v>
      </c>
      <c r="K38" s="21">
        <f>(L38*60000)/($K$33*$G$30)/10</f>
        <v>93</v>
      </c>
      <c r="L38" s="22">
        <f>IF($E$15="WHITE",M15,IF($E$15="GREY",L15,IF($E$15="BROWN",K15,IF($E$15="RED",J15,IF($E$15="BLUE",I15,IF($E$15="PINK",H15,IF($E$15="YELLOW",G15,IF($E$15="GREEN",F15,"0"))))))))</f>
        <v>1.55</v>
      </c>
      <c r="M38" s="24">
        <v>5</v>
      </c>
    </row>
    <row r="39" spans="3:14" ht="15">
      <c r="C39" s="20">
        <f>(L39*60000)/($C$33*$G$30)/10</f>
        <v>20.399999999999999</v>
      </c>
      <c r="D39" s="20">
        <f>(L39*60000)/($D$33*$G$30)/10</f>
        <v>22.666666666666664</v>
      </c>
      <c r="E39" s="20">
        <f>(L39*60000)/($E$33*$G$30)/10</f>
        <v>25.5</v>
      </c>
      <c r="F39" s="20">
        <f>(L39*60000)/($F$33*$G$30)/10</f>
        <v>29.142857142857146</v>
      </c>
      <c r="G39" s="20">
        <f>(L39*60000)/($G$33*$G$30)/10</f>
        <v>34</v>
      </c>
      <c r="H39" s="20">
        <f>(L39*60000)/($H$33*$G$30)/10</f>
        <v>40.799999999999997</v>
      </c>
      <c r="I39" s="20">
        <f>(L39*60000)/($I$33*$G$30)/10</f>
        <v>51</v>
      </c>
      <c r="J39" s="20">
        <f>(L39*60000)/($J$33*$G$30)/10</f>
        <v>68</v>
      </c>
      <c r="K39" s="21">
        <f>(L39*60000)/($K$33*$G$30)/10</f>
        <v>102</v>
      </c>
      <c r="L39" s="22">
        <f>IF($E$15="WHITE",M16,IF($E$15="GREY",L16,IF($E$15="BROWN",K16,IF($E$15="RED",J16,IF($E$15="BLUE",I16,IF($E$15="PINK",H16,IF($E$15="YELLOW",G16,IF($E$15="GREEN",F16,"0"))))))))</f>
        <v>1.7</v>
      </c>
      <c r="M39" s="24">
        <v>6</v>
      </c>
    </row>
    <row r="40" spans="3:14" ht="15">
      <c r="C40" s="20">
        <f>(L40*60000)/($C$33*$G$30)/10</f>
        <v>21.96</v>
      </c>
      <c r="D40" s="20">
        <f>(L40*60000)/($D$33*$G$30)/10</f>
        <v>24.4</v>
      </c>
      <c r="E40" s="20">
        <f>(L40*60000)/($E$33*$G$30)/10</f>
        <v>27.45</v>
      </c>
      <c r="F40" s="20">
        <f>(L40*60000)/($F$33*$G$30)/10</f>
        <v>31.371428571428574</v>
      </c>
      <c r="G40" s="20">
        <f>(L40*60000)/($G$33*$G$30)/10</f>
        <v>36.6</v>
      </c>
      <c r="H40" s="20">
        <f>(L40*60000)/($H$33*$G$30)/10</f>
        <v>43.92</v>
      </c>
      <c r="I40" s="20">
        <f>(L40*60000)/($I$33*$G$30)/10</f>
        <v>54.9</v>
      </c>
      <c r="J40" s="20">
        <f>(L40*60000)/($J$33*$G$30)/10</f>
        <v>73.2</v>
      </c>
      <c r="K40" s="21">
        <f>(L40*60000)/($K$33*$G$30)/10</f>
        <v>109.8</v>
      </c>
      <c r="L40" s="22">
        <f>IF($E$15="WHITE",M17,IF($E$15="GREY",L17,IF($E$15="BROWN",K17,IF($E$15="RED",J17,IF($E$15="BLUE",I17,IF($E$15="PINK",H17,IF($E$15="YELLOW",G17,IF($E$15="GREEN",F17,"0"))))))))</f>
        <v>1.83</v>
      </c>
      <c r="M40" s="24">
        <v>7</v>
      </c>
    </row>
    <row r="41" spans="3:14" ht="15">
      <c r="C41" s="20"/>
      <c r="D41" s="20"/>
      <c r="E41" s="20"/>
      <c r="F41" s="20"/>
      <c r="G41" s="20"/>
      <c r="H41" s="20"/>
      <c r="I41" s="20"/>
      <c r="J41" s="20"/>
      <c r="K41" s="21"/>
      <c r="L41" s="22"/>
      <c r="M41" s="24"/>
    </row>
    <row r="42" spans="3:14" ht="15">
      <c r="C42" s="20"/>
      <c r="D42" s="20"/>
      <c r="E42" s="20"/>
      <c r="F42" s="20"/>
      <c r="G42" s="20"/>
      <c r="H42" s="20"/>
      <c r="I42" s="20"/>
      <c r="J42" s="20"/>
      <c r="K42" s="21"/>
      <c r="L42" s="22"/>
      <c r="M42" s="24"/>
    </row>
    <row r="43" spans="3:14" ht="15">
      <c r="C43" s="20"/>
      <c r="D43" s="20"/>
      <c r="E43" s="20"/>
      <c r="F43" s="20"/>
      <c r="G43" s="20"/>
      <c r="H43" s="20"/>
      <c r="I43" s="20"/>
      <c r="J43" s="20"/>
      <c r="K43" s="21"/>
      <c r="L43" s="22"/>
      <c r="M43" s="24"/>
    </row>
    <row r="44" spans="3:14">
      <c r="H44" s="39"/>
      <c r="M44" s="25"/>
    </row>
    <row r="45" spans="3:14" ht="20.25">
      <c r="D45" s="45"/>
      <c r="E45" s="46"/>
      <c r="H45" s="41"/>
      <c r="I45" s="41"/>
      <c r="J45" s="148"/>
      <c r="L45" s="1"/>
    </row>
    <row r="46" spans="3:14" ht="18">
      <c r="C46" s="110" t="s">
        <v>56</v>
      </c>
      <c r="D46" s="94"/>
      <c r="E46" s="110"/>
      <c r="F46" s="147">
        <f>C14</f>
        <v>2000</v>
      </c>
      <c r="G46" s="110" t="s">
        <v>48</v>
      </c>
      <c r="H46" s="107"/>
      <c r="I46" s="106"/>
      <c r="J46" s="111"/>
      <c r="K46" s="112"/>
      <c r="L46" s="110" t="s">
        <v>51</v>
      </c>
      <c r="M46" s="113"/>
    </row>
    <row r="47" spans="3:14" ht="18">
      <c r="H47" s="26"/>
      <c r="J47" s="27"/>
      <c r="L47" s="1"/>
    </row>
    <row r="48" spans="3:14" ht="25.5">
      <c r="C48" s="28"/>
      <c r="D48" s="29"/>
      <c r="E48" s="29"/>
      <c r="F48" s="29"/>
      <c r="G48" s="29"/>
      <c r="H48" s="29"/>
      <c r="I48" s="80" t="s">
        <v>42</v>
      </c>
      <c r="J48" s="29"/>
      <c r="K48" s="29"/>
      <c r="L48" s="48" t="s">
        <v>21</v>
      </c>
      <c r="M48" s="47" t="s">
        <v>20</v>
      </c>
    </row>
    <row r="49" spans="3:13" ht="18">
      <c r="C49" s="194">
        <f t="shared" ref="C49:K49" si="0">C33</f>
        <v>10</v>
      </c>
      <c r="D49" s="194">
        <f t="shared" si="0"/>
        <v>9</v>
      </c>
      <c r="E49" s="194">
        <f t="shared" si="0"/>
        <v>8</v>
      </c>
      <c r="F49" s="194">
        <f t="shared" si="0"/>
        <v>7</v>
      </c>
      <c r="G49" s="194">
        <f t="shared" si="0"/>
        <v>6</v>
      </c>
      <c r="H49" s="194">
        <f t="shared" si="0"/>
        <v>5</v>
      </c>
      <c r="I49" s="194">
        <f t="shared" si="0"/>
        <v>4</v>
      </c>
      <c r="J49" s="194">
        <f t="shared" si="0"/>
        <v>3</v>
      </c>
      <c r="K49" s="194">
        <f t="shared" si="0"/>
        <v>2</v>
      </c>
      <c r="L49" s="30" t="s">
        <v>23</v>
      </c>
      <c r="M49" s="15" t="s">
        <v>8</v>
      </c>
    </row>
    <row r="50" spans="3:13" ht="15.75" thickBot="1">
      <c r="C50" s="195"/>
      <c r="D50" s="195"/>
      <c r="E50" s="195"/>
      <c r="F50" s="198"/>
      <c r="G50" s="195"/>
      <c r="H50" s="195"/>
      <c r="I50" s="195"/>
      <c r="J50" s="195"/>
      <c r="K50" s="195"/>
      <c r="L50" s="58" t="s">
        <v>16</v>
      </c>
      <c r="M50" s="15" t="s">
        <v>24</v>
      </c>
    </row>
    <row r="51" spans="3:13" ht="21" thickBot="1">
      <c r="C51" s="152"/>
      <c r="D51" s="153"/>
      <c r="E51" s="154" t="s">
        <v>60</v>
      </c>
      <c r="F51" s="32">
        <f>C14</f>
        <v>2000</v>
      </c>
      <c r="G51" s="155" t="s">
        <v>48</v>
      </c>
      <c r="H51" s="31"/>
      <c r="I51" s="31"/>
      <c r="J51" s="31"/>
      <c r="K51" s="31"/>
      <c r="L51" s="16" t="str">
        <f>E15</f>
        <v>BLUE</v>
      </c>
      <c r="M51" s="33"/>
    </row>
    <row r="52" spans="3:13" ht="15">
      <c r="C52" s="114">
        <f t="shared" ref="C52:K52" si="1">$F$46/C36</f>
        <v>138.88888888888889</v>
      </c>
      <c r="D52" s="114">
        <f t="shared" si="1"/>
        <v>125</v>
      </c>
      <c r="E52" s="114">
        <f t="shared" si="1"/>
        <v>111.11111111111111</v>
      </c>
      <c r="F52" s="20">
        <f t="shared" si="1"/>
        <v>97.222222222222214</v>
      </c>
      <c r="G52" s="114">
        <f t="shared" si="1"/>
        <v>83.333333333333329</v>
      </c>
      <c r="H52" s="114">
        <f t="shared" si="1"/>
        <v>69.444444444444443</v>
      </c>
      <c r="I52" s="114">
        <f t="shared" si="1"/>
        <v>55.555555555555557</v>
      </c>
      <c r="J52" s="114">
        <f t="shared" si="1"/>
        <v>41.666666666666664</v>
      </c>
      <c r="K52" s="115">
        <f t="shared" si="1"/>
        <v>27.777777777777779</v>
      </c>
      <c r="L52" s="36">
        <f>$F$46/(L36*$G$31)</f>
        <v>46.296296296296298</v>
      </c>
      <c r="M52" s="23">
        <v>3</v>
      </c>
    </row>
    <row r="53" spans="3:13" ht="15">
      <c r="C53" s="114">
        <f t="shared" ref="C53:K53" si="2">$F$46/C37</f>
        <v>119.90407673860912</v>
      </c>
      <c r="D53" s="114">
        <f t="shared" si="2"/>
        <v>107.91366906474819</v>
      </c>
      <c r="E53" s="114">
        <f t="shared" si="2"/>
        <v>95.923261390887291</v>
      </c>
      <c r="F53" s="114">
        <f t="shared" si="2"/>
        <v>83.932853717026376</v>
      </c>
      <c r="G53" s="114">
        <f t="shared" si="2"/>
        <v>71.942446043165461</v>
      </c>
      <c r="H53" s="114">
        <f t="shared" si="2"/>
        <v>59.95203836930456</v>
      </c>
      <c r="I53" s="114">
        <f t="shared" si="2"/>
        <v>47.961630695443645</v>
      </c>
      <c r="J53" s="114">
        <f t="shared" si="2"/>
        <v>35.97122302158273</v>
      </c>
      <c r="K53" s="115">
        <f t="shared" si="2"/>
        <v>23.980815347721823</v>
      </c>
      <c r="L53" s="36">
        <f>$F$46/(L37*$G$31)</f>
        <v>39.968025579536373</v>
      </c>
      <c r="M53" s="24">
        <v>4</v>
      </c>
    </row>
    <row r="54" spans="3:13" ht="15">
      <c r="C54" s="114">
        <f t="shared" ref="C54:K54" si="3">$F$46/C38</f>
        <v>107.5268817204301</v>
      </c>
      <c r="D54" s="114">
        <f t="shared" si="3"/>
        <v>96.774193548387103</v>
      </c>
      <c r="E54" s="114">
        <f t="shared" si="3"/>
        <v>86.021505376344081</v>
      </c>
      <c r="F54" s="114">
        <f t="shared" si="3"/>
        <v>75.268817204301072</v>
      </c>
      <c r="G54" s="114">
        <f t="shared" si="3"/>
        <v>64.516129032258064</v>
      </c>
      <c r="H54" s="114">
        <f t="shared" si="3"/>
        <v>53.763440860215049</v>
      </c>
      <c r="I54" s="114">
        <f t="shared" si="3"/>
        <v>43.01075268817204</v>
      </c>
      <c r="J54" s="114">
        <f t="shared" si="3"/>
        <v>32.258064516129032</v>
      </c>
      <c r="K54" s="115">
        <f t="shared" si="3"/>
        <v>21.50537634408602</v>
      </c>
      <c r="L54" s="36">
        <f>$F$46/(L38*$G$31)</f>
        <v>35.842293906810035</v>
      </c>
      <c r="M54" s="24">
        <v>5</v>
      </c>
    </row>
    <row r="55" spans="3:13" ht="15">
      <c r="C55" s="114">
        <f t="shared" ref="C55:K55" si="4">$F$46/C39</f>
        <v>98.039215686274517</v>
      </c>
      <c r="D55" s="114">
        <f t="shared" si="4"/>
        <v>88.235294117647072</v>
      </c>
      <c r="E55" s="114">
        <f t="shared" si="4"/>
        <v>78.431372549019613</v>
      </c>
      <c r="F55" s="114">
        <f t="shared" si="4"/>
        <v>68.627450980392155</v>
      </c>
      <c r="G55" s="114">
        <f t="shared" si="4"/>
        <v>58.823529411764703</v>
      </c>
      <c r="H55" s="114">
        <f t="shared" si="4"/>
        <v>49.019607843137258</v>
      </c>
      <c r="I55" s="114">
        <f t="shared" si="4"/>
        <v>39.215686274509807</v>
      </c>
      <c r="J55" s="114">
        <f t="shared" si="4"/>
        <v>29.411764705882351</v>
      </c>
      <c r="K55" s="115">
        <f t="shared" si="4"/>
        <v>19.607843137254903</v>
      </c>
      <c r="L55" s="36">
        <f>$F$46/(L39*$G$31)</f>
        <v>32.679738562091508</v>
      </c>
      <c r="M55" s="24">
        <v>6</v>
      </c>
    </row>
    <row r="56" spans="3:13" ht="15">
      <c r="C56" s="114">
        <f t="shared" ref="C56:K56" si="5">$F$46/C40</f>
        <v>91.074681238615668</v>
      </c>
      <c r="D56" s="114">
        <f t="shared" si="5"/>
        <v>81.967213114754102</v>
      </c>
      <c r="E56" s="114">
        <f t="shared" si="5"/>
        <v>72.859744990892537</v>
      </c>
      <c r="F56" s="114">
        <f t="shared" si="5"/>
        <v>63.752276867030957</v>
      </c>
      <c r="G56" s="114">
        <f t="shared" si="5"/>
        <v>54.644808743169399</v>
      </c>
      <c r="H56" s="114">
        <f t="shared" si="5"/>
        <v>45.537340619307834</v>
      </c>
      <c r="I56" s="114">
        <f t="shared" si="5"/>
        <v>36.429872495446268</v>
      </c>
      <c r="J56" s="114">
        <f t="shared" si="5"/>
        <v>27.3224043715847</v>
      </c>
      <c r="K56" s="115">
        <f t="shared" si="5"/>
        <v>18.214936247723134</v>
      </c>
      <c r="L56" s="36">
        <f>$F$46/(L40*$G$31)</f>
        <v>30.358227079538558</v>
      </c>
      <c r="M56" s="24">
        <v>7</v>
      </c>
    </row>
    <row r="57" spans="3:13" ht="15">
      <c r="C57" s="34"/>
      <c r="D57" s="34"/>
      <c r="E57" s="34"/>
      <c r="F57" s="34"/>
      <c r="G57" s="34"/>
      <c r="H57" s="34"/>
      <c r="I57" s="34"/>
      <c r="J57" s="34"/>
      <c r="K57" s="35"/>
      <c r="L57" s="36"/>
      <c r="M57" s="24"/>
    </row>
    <row r="58" spans="3:13" ht="15">
      <c r="C58" s="34"/>
      <c r="D58" s="34"/>
      <c r="E58" s="34"/>
      <c r="F58" s="34"/>
      <c r="G58" s="34"/>
      <c r="H58" s="34"/>
      <c r="I58" s="34"/>
      <c r="J58" s="34"/>
      <c r="K58" s="35"/>
      <c r="L58" s="36"/>
      <c r="M58" s="24"/>
    </row>
    <row r="59" spans="3:13" ht="15">
      <c r="C59" s="34"/>
      <c r="D59" s="34"/>
      <c r="E59" s="34"/>
      <c r="F59" s="34"/>
      <c r="G59" s="34"/>
      <c r="H59" s="34"/>
      <c r="I59" s="34"/>
      <c r="J59" s="34"/>
      <c r="K59" s="35"/>
      <c r="L59" s="36"/>
      <c r="M59" s="24"/>
    </row>
    <row r="60" spans="3:13">
      <c r="M60" s="25"/>
    </row>
  </sheetData>
  <mergeCells count="30">
    <mergeCell ref="F9:M9"/>
    <mergeCell ref="F11:F12"/>
    <mergeCell ref="G11:G12"/>
    <mergeCell ref="H11:H12"/>
    <mergeCell ref="I11:I12"/>
    <mergeCell ref="J11:J12"/>
    <mergeCell ref="K11:K12"/>
    <mergeCell ref="L11:L12"/>
    <mergeCell ref="M11:M12"/>
    <mergeCell ref="G33:G34"/>
    <mergeCell ref="H33:H34"/>
    <mergeCell ref="I33:I34"/>
    <mergeCell ref="J33:J34"/>
    <mergeCell ref="K33:K34"/>
    <mergeCell ref="G8:K8"/>
    <mergeCell ref="K49:K50"/>
    <mergeCell ref="F35:J35"/>
    <mergeCell ref="C49:C50"/>
    <mergeCell ref="D49:D50"/>
    <mergeCell ref="E49:E50"/>
    <mergeCell ref="F49:F50"/>
    <mergeCell ref="G49:G50"/>
    <mergeCell ref="H49:H50"/>
    <mergeCell ref="I49:I50"/>
    <mergeCell ref="J49:J50"/>
    <mergeCell ref="C32:K32"/>
    <mergeCell ref="C33:C34"/>
    <mergeCell ref="D33:D34"/>
    <mergeCell ref="E33:E34"/>
    <mergeCell ref="F33:F3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N60"/>
  <sheetViews>
    <sheetView rightToLeft="1" tabSelected="1" zoomScale="75" workbookViewId="0"/>
  </sheetViews>
  <sheetFormatPr defaultRowHeight="12.75"/>
  <cols>
    <col min="1" max="1" width="7.5703125" customWidth="1"/>
    <col min="2" max="2" width="15" customWidth="1"/>
    <col min="3" max="4" width="10.5703125" customWidth="1"/>
    <col min="5" max="5" width="10.7109375" customWidth="1"/>
    <col min="6" max="6" width="10.28515625" customWidth="1"/>
    <col min="7" max="7" width="9.85546875" customWidth="1"/>
    <col min="11" max="11" width="10" customWidth="1"/>
    <col min="12" max="12" width="16.140625" customWidth="1"/>
    <col min="13" max="13" width="12.85546875" style="1" customWidth="1"/>
    <col min="14" max="14" width="11.85546875" customWidth="1"/>
  </cols>
  <sheetData>
    <row r="4" spans="2:14">
      <c r="M4" s="119"/>
    </row>
    <row r="6" spans="2:14" ht="25.5">
      <c r="H6" s="85" t="s">
        <v>70</v>
      </c>
      <c r="I6" s="86"/>
      <c r="J6" s="86"/>
      <c r="K6" s="85"/>
      <c r="L6" s="87"/>
    </row>
    <row r="8" spans="2:14" ht="20.25">
      <c r="F8" s="52" t="s">
        <v>31</v>
      </c>
      <c r="G8" s="55"/>
      <c r="H8" s="55"/>
      <c r="I8" s="55"/>
      <c r="J8" s="44"/>
      <c r="K8" s="44"/>
      <c r="L8" s="70" t="s">
        <v>71</v>
      </c>
    </row>
    <row r="9" spans="2:14" ht="20.25">
      <c r="B9" s="38"/>
      <c r="C9" s="116" t="s">
        <v>50</v>
      </c>
      <c r="D9" s="162"/>
      <c r="E9" s="162"/>
      <c r="F9" s="210"/>
      <c r="G9" s="210"/>
      <c r="H9" s="210"/>
      <c r="I9" s="210"/>
      <c r="J9" s="210"/>
      <c r="K9" s="210"/>
      <c r="L9" s="210"/>
      <c r="M9" s="210"/>
    </row>
    <row r="10" spans="2:14" ht="13.5" thickBot="1"/>
    <row r="11" spans="2:14" ht="17.25" customHeight="1">
      <c r="F11" s="201" t="s">
        <v>4</v>
      </c>
      <c r="G11" s="211" t="s">
        <v>3</v>
      </c>
      <c r="H11" s="213" t="s">
        <v>2</v>
      </c>
      <c r="I11" s="215" t="s">
        <v>1</v>
      </c>
      <c r="J11" s="217" t="s">
        <v>0</v>
      </c>
      <c r="K11" s="219" t="s">
        <v>28</v>
      </c>
      <c r="L11" s="221" t="s">
        <v>5</v>
      </c>
      <c r="M11" s="223" t="s">
        <v>7</v>
      </c>
      <c r="N11" s="59" t="s">
        <v>8</v>
      </c>
    </row>
    <row r="12" spans="2:14" ht="16.5" thickBot="1">
      <c r="B12" s="57" t="s">
        <v>9</v>
      </c>
      <c r="C12" s="37">
        <v>50</v>
      </c>
      <c r="D12" s="57" t="s">
        <v>62</v>
      </c>
      <c r="F12" s="202"/>
      <c r="G12" s="212"/>
      <c r="H12" s="214"/>
      <c r="I12" s="216"/>
      <c r="J12" s="218"/>
      <c r="K12" s="220"/>
      <c r="L12" s="222"/>
      <c r="M12" s="224"/>
      <c r="N12" s="60" t="s">
        <v>10</v>
      </c>
    </row>
    <row r="13" spans="2:14" ht="15.75">
      <c r="B13" s="57" t="s">
        <v>11</v>
      </c>
      <c r="C13" s="37">
        <v>18</v>
      </c>
      <c r="D13" s="57" t="s">
        <v>63</v>
      </c>
      <c r="F13" s="5">
        <v>0.49</v>
      </c>
      <c r="G13" s="5">
        <v>0.69</v>
      </c>
      <c r="H13" s="5">
        <v>0.99</v>
      </c>
      <c r="I13" s="5">
        <v>1.4</v>
      </c>
      <c r="J13" s="5">
        <v>1.98</v>
      </c>
      <c r="K13" s="5">
        <v>2.79</v>
      </c>
      <c r="L13" s="5">
        <v>5.61</v>
      </c>
      <c r="M13" s="5">
        <v>7.82</v>
      </c>
      <c r="N13" s="4">
        <v>2</v>
      </c>
    </row>
    <row r="14" spans="2:14" ht="16.5" thickBot="1">
      <c r="B14" s="57" t="s">
        <v>12</v>
      </c>
      <c r="C14" s="37">
        <v>500</v>
      </c>
      <c r="D14" s="57" t="s">
        <v>48</v>
      </c>
      <c r="F14" s="7">
        <v>0.55000000000000004</v>
      </c>
      <c r="G14" s="7">
        <v>0.77</v>
      </c>
      <c r="H14" s="7">
        <v>1.1100000000000001</v>
      </c>
      <c r="I14" s="7">
        <v>1.57</v>
      </c>
      <c r="J14" s="7">
        <v>2.21</v>
      </c>
      <c r="K14" s="7">
        <v>3.11</v>
      </c>
      <c r="L14" s="7">
        <v>6.28</v>
      </c>
      <c r="M14" s="7">
        <v>8.85</v>
      </c>
      <c r="N14" s="6">
        <v>2.5</v>
      </c>
    </row>
    <row r="15" spans="2:14" ht="18.75" thickBot="1">
      <c r="B15" s="56" t="s">
        <v>68</v>
      </c>
      <c r="C15" s="164"/>
      <c r="D15" s="38"/>
      <c r="E15" s="84" t="str">
        <f>G11</f>
        <v>ORANGE</v>
      </c>
      <c r="F15" s="169">
        <v>0.61</v>
      </c>
      <c r="G15" s="7">
        <v>0.85</v>
      </c>
      <c r="H15" s="7">
        <v>1.21</v>
      </c>
      <c r="I15" s="7">
        <v>1.71</v>
      </c>
      <c r="J15" s="7">
        <v>2.42</v>
      </c>
      <c r="K15" s="7">
        <v>3.41</v>
      </c>
      <c r="L15" s="7">
        <v>6.88</v>
      </c>
      <c r="M15" s="7">
        <v>9.6999999999999993</v>
      </c>
      <c r="N15" s="6">
        <v>3</v>
      </c>
    </row>
    <row r="16" spans="2:14" ht="18">
      <c r="B16" s="72" t="s">
        <v>37</v>
      </c>
      <c r="F16" s="7">
        <v>0.65</v>
      </c>
      <c r="G16" s="7">
        <v>0.92</v>
      </c>
      <c r="H16" s="7">
        <v>1.31</v>
      </c>
      <c r="I16" s="7">
        <v>1.85</v>
      </c>
      <c r="J16" s="7">
        <v>2.62</v>
      </c>
      <c r="K16" s="7">
        <v>3.69</v>
      </c>
      <c r="L16" s="7">
        <v>7.43</v>
      </c>
      <c r="M16" s="7">
        <v>10.48</v>
      </c>
      <c r="N16" s="6">
        <v>3.5</v>
      </c>
    </row>
    <row r="17" spans="2:14">
      <c r="F17" s="7">
        <v>0.7</v>
      </c>
      <c r="G17" s="7">
        <v>0.98</v>
      </c>
      <c r="H17" s="7">
        <v>1.4</v>
      </c>
      <c r="I17" s="7">
        <v>1.98</v>
      </c>
      <c r="J17" s="7">
        <v>2.8</v>
      </c>
      <c r="K17" s="7">
        <v>3.94</v>
      </c>
      <c r="L17" s="7">
        <v>7.94</v>
      </c>
      <c r="M17" s="7">
        <v>11.2</v>
      </c>
      <c r="N17" s="6">
        <v>4</v>
      </c>
    </row>
    <row r="18" spans="2:14" ht="18">
      <c r="B18" s="73" t="s">
        <v>36</v>
      </c>
      <c r="C18" s="74"/>
      <c r="D18" s="74"/>
      <c r="E18" s="75"/>
      <c r="F18" s="6"/>
      <c r="G18" s="7"/>
      <c r="H18" s="6"/>
      <c r="I18" s="6"/>
      <c r="J18" s="6"/>
      <c r="K18" s="6"/>
      <c r="L18" s="6"/>
      <c r="M18" s="6"/>
      <c r="N18" s="6"/>
    </row>
    <row r="19" spans="2:14">
      <c r="B19" s="76"/>
      <c r="C19" s="76"/>
      <c r="D19" s="76"/>
      <c r="E19" s="76"/>
      <c r="F19" s="6"/>
      <c r="G19" s="6"/>
      <c r="H19" s="6"/>
      <c r="I19" s="6"/>
      <c r="J19" s="6"/>
      <c r="K19" s="6"/>
      <c r="L19" s="6"/>
      <c r="M19" s="6"/>
      <c r="N19" s="6"/>
    </row>
    <row r="20" spans="2:14" ht="18">
      <c r="B20" s="50" t="s">
        <v>43</v>
      </c>
      <c r="C20" s="165"/>
      <c r="D20" s="76"/>
      <c r="E20" s="42"/>
      <c r="F20" s="6"/>
      <c r="G20" s="6"/>
      <c r="H20" s="6"/>
      <c r="I20" s="6"/>
      <c r="J20" s="6"/>
      <c r="K20" s="6"/>
      <c r="L20" s="7"/>
      <c r="M20" s="6"/>
      <c r="N20" s="6"/>
    </row>
    <row r="21" spans="2:14" ht="18">
      <c r="B21" s="50" t="s">
        <v>32</v>
      </c>
      <c r="C21" s="50"/>
      <c r="D21" s="39"/>
      <c r="E21" s="76"/>
    </row>
    <row r="27" spans="2:14">
      <c r="L27" s="1"/>
    </row>
    <row r="28" spans="2:14" ht="20.25">
      <c r="D28" s="70"/>
      <c r="E28" s="70"/>
      <c r="F28" s="70"/>
      <c r="G28" s="64"/>
      <c r="K28" s="53"/>
      <c r="L28" s="54"/>
    </row>
    <row r="29" spans="2:14" ht="20.25">
      <c r="C29" s="103" t="s">
        <v>72</v>
      </c>
      <c r="D29" s="88"/>
      <c r="E29" s="90"/>
      <c r="F29" s="141" t="str">
        <f>E15</f>
        <v>ORANGE</v>
      </c>
      <c r="G29" s="91"/>
      <c r="H29" s="91"/>
      <c r="I29" s="91"/>
      <c r="J29" s="104" t="s">
        <v>18</v>
      </c>
      <c r="K29" s="88"/>
      <c r="L29" s="90"/>
      <c r="M29" s="146">
        <f>C13</f>
        <v>18</v>
      </c>
    </row>
    <row r="30" spans="2:14" ht="18">
      <c r="E30" s="51" t="s">
        <v>9</v>
      </c>
      <c r="F30" s="10" t="s">
        <v>53</v>
      </c>
      <c r="G30" s="144">
        <f>C12</f>
        <v>50</v>
      </c>
      <c r="H30" s="1"/>
      <c r="I30" s="10"/>
      <c r="K30" s="1"/>
      <c r="L30" s="11"/>
    </row>
    <row r="31" spans="2:14" ht="18">
      <c r="E31" s="51" t="s">
        <v>22</v>
      </c>
      <c r="F31" s="9"/>
      <c r="G31" s="145">
        <f>C13/C12*100</f>
        <v>36</v>
      </c>
      <c r="J31" s="12"/>
      <c r="K31" s="9"/>
      <c r="L31" s="11"/>
    </row>
    <row r="32" spans="2:14" ht="15.75" customHeight="1">
      <c r="C32" s="209" t="s">
        <v>44</v>
      </c>
      <c r="D32" s="188"/>
      <c r="E32" s="188"/>
      <c r="F32" s="188"/>
      <c r="G32" s="188"/>
      <c r="H32" s="188"/>
      <c r="I32" s="188"/>
      <c r="J32" s="188"/>
      <c r="K32" s="189"/>
      <c r="L32" s="13"/>
      <c r="M32" s="47" t="s">
        <v>20</v>
      </c>
    </row>
    <row r="33" spans="3:13" ht="15.75" thickBot="1">
      <c r="C33" s="190">
        <v>12</v>
      </c>
      <c r="D33" s="190">
        <v>11</v>
      </c>
      <c r="E33" s="190">
        <v>10</v>
      </c>
      <c r="F33" s="190">
        <v>9</v>
      </c>
      <c r="G33" s="190">
        <v>8</v>
      </c>
      <c r="H33" s="190">
        <v>7</v>
      </c>
      <c r="I33" s="190">
        <v>6</v>
      </c>
      <c r="J33" s="190">
        <v>5</v>
      </c>
      <c r="K33" s="192">
        <v>4</v>
      </c>
      <c r="L33" s="14" t="s">
        <v>13</v>
      </c>
      <c r="M33" s="15" t="s">
        <v>8</v>
      </c>
    </row>
    <row r="34" spans="3:13" ht="16.5" thickBot="1">
      <c r="C34" s="191"/>
      <c r="D34" s="191"/>
      <c r="E34" s="191"/>
      <c r="F34" s="191"/>
      <c r="G34" s="191"/>
      <c r="H34" s="191"/>
      <c r="I34" s="191"/>
      <c r="J34" s="191"/>
      <c r="K34" s="193"/>
      <c r="L34" s="16" t="str">
        <f>E15</f>
        <v>ORANGE</v>
      </c>
      <c r="M34" s="17" t="s">
        <v>10</v>
      </c>
    </row>
    <row r="35" spans="3:13" ht="18">
      <c r="C35" s="156" t="s">
        <v>57</v>
      </c>
      <c r="D35" s="157"/>
      <c r="E35" s="157"/>
      <c r="F35" s="196"/>
      <c r="G35" s="196"/>
      <c r="H35" s="196"/>
      <c r="I35" s="196"/>
      <c r="J35" s="196"/>
      <c r="K35" s="18"/>
      <c r="L35" s="49" t="s">
        <v>14</v>
      </c>
      <c r="M35" s="19"/>
    </row>
    <row r="36" spans="3:13" ht="15">
      <c r="C36" s="20">
        <f>(L36*60000)/($C$33*$G$30)/10</f>
        <v>6.9</v>
      </c>
      <c r="D36" s="20">
        <f>(L36*60000)/($D$33*$G$30)/10</f>
        <v>7.5272727272727264</v>
      </c>
      <c r="E36" s="20">
        <f>(L36*60000)/($E$33*$G$30)/10</f>
        <v>8.2799999999999994</v>
      </c>
      <c r="F36" s="20">
        <f>(L36*60000)/($F$33*$G$30)/10</f>
        <v>9.1999999999999993</v>
      </c>
      <c r="G36" s="20">
        <f>(L36*60000)/($G$33*$G$30)/10</f>
        <v>10.35</v>
      </c>
      <c r="H36" s="20">
        <f>(L36*60000)/($H$33*$G$30)/10</f>
        <v>11.828571428571429</v>
      </c>
      <c r="I36" s="20">
        <f>(L36*60000)/($I$33*$G$30)/10</f>
        <v>13.8</v>
      </c>
      <c r="J36" s="20">
        <f>(L36*60000)/($J$33*$G$30)/10</f>
        <v>16.559999999999999</v>
      </c>
      <c r="K36" s="21">
        <f>(L36*60000)/($K$33*$G$30)/10</f>
        <v>20.7</v>
      </c>
      <c r="L36" s="22">
        <f>IF($E$15="WHITE",M13,IF($E$15="BROWN",L13,IF($E$15="GREY",K13,IF($E$15="BLUE",J13,IF($E$15="GREEN",I13,IF($E$15="RED",H13,IF($E$15="ORANGE",G13,IF($E$15="YELLOW",F13,"0"))))))))</f>
        <v>0.69</v>
      </c>
      <c r="M36" s="4">
        <v>2</v>
      </c>
    </row>
    <row r="37" spans="3:13" ht="15">
      <c r="C37" s="20">
        <f>(L37*60000)/($C$33*$G$30)/10</f>
        <v>7.7</v>
      </c>
      <c r="D37" s="20">
        <f>(L37*60000)/($D$33*$G$30)/10</f>
        <v>8.4</v>
      </c>
      <c r="E37" s="20">
        <f>(L37*60000)/($E$33*$G$30)/10</f>
        <v>9.24</v>
      </c>
      <c r="F37" s="20">
        <f>(L37*60000)/($F$33*$G$30)/10</f>
        <v>10.266666666666667</v>
      </c>
      <c r="G37" s="20">
        <f>(L37*60000)/($G$33*$G$30)/10</f>
        <v>11.55</v>
      </c>
      <c r="H37" s="20">
        <f>(L37*60000)/($H$33*$G$30)/10</f>
        <v>13.2</v>
      </c>
      <c r="I37" s="20">
        <f>(L37*60000)/($I$33*$G$30)/10</f>
        <v>15.4</v>
      </c>
      <c r="J37" s="20">
        <f>(L37*60000)/($J$33*$G$30)/10</f>
        <v>18.48</v>
      </c>
      <c r="K37" s="21">
        <f>(L37*60000)/($K$33*$G$30)/10</f>
        <v>23.1</v>
      </c>
      <c r="L37" s="22">
        <f>IF($E$15="WHITE",M14,IF($E$15="BROWN",L14,IF($E$15="GREY",K14,IF($E$15="BLUE",J14,IF($E$15="GREEN",I14,IF($E$15="RED",H14,IF($E$15="ORANGE",G14,IF($E$15="YELLOW",F14,"0"))))))))</f>
        <v>0.77</v>
      </c>
      <c r="M37" s="6">
        <v>2.5</v>
      </c>
    </row>
    <row r="38" spans="3:13" ht="15">
      <c r="C38" s="20">
        <f>(L38*60000)/($C$33*$G$30)/10</f>
        <v>8.5</v>
      </c>
      <c r="D38" s="20">
        <f>(L38*60000)/($D$33*$G$30)/10</f>
        <v>9.2727272727272734</v>
      </c>
      <c r="E38" s="20">
        <f>(L38*60000)/($E$33*$G$30)/10</f>
        <v>10.199999999999999</v>
      </c>
      <c r="F38" s="20">
        <f>(L38*60000)/($F$33*$G$30)/10</f>
        <v>11.333333333333332</v>
      </c>
      <c r="G38" s="20">
        <f>(L38*60000)/($G$33*$G$30)/10</f>
        <v>12.75</v>
      </c>
      <c r="H38" s="20">
        <f>(L38*60000)/($H$33*$G$30)/10</f>
        <v>14.571428571428573</v>
      </c>
      <c r="I38" s="20">
        <f>(L38*60000)/($I$33*$G$30)/10</f>
        <v>17</v>
      </c>
      <c r="J38" s="20">
        <f>(L38*60000)/($J$33*$G$30)/10</f>
        <v>20.399999999999999</v>
      </c>
      <c r="K38" s="21">
        <f>(L38*60000)/($K$33*$G$30)/10</f>
        <v>25.5</v>
      </c>
      <c r="L38" s="22">
        <f>IF($E$15="WHITE",M15,IF($E$15="BROWN",L15,IF($E$15="GREY",K15,IF($E$15="BLUE",J15,IF($E$15="GREEN",I15,IF($E$15="RED",H15,IF($E$15="ORANGE",G15,IF($E$15="YELLOW",F15,"0"))))))))</f>
        <v>0.85</v>
      </c>
      <c r="M38" s="6">
        <v>3</v>
      </c>
    </row>
    <row r="39" spans="3:13" ht="15">
      <c r="C39" s="20">
        <f>(L39*60000)/($C$33*$G$30)/10</f>
        <v>9.1999999999999993</v>
      </c>
      <c r="D39" s="20">
        <f>(L39*60000)/($D$33*$G$30)/10</f>
        <v>10.036363636363635</v>
      </c>
      <c r="E39" s="20">
        <f>(L39*60000)/($E$33*$G$30)/10</f>
        <v>11.040000000000001</v>
      </c>
      <c r="F39" s="20">
        <f>(L39*60000)/($F$33*$G$30)/10</f>
        <v>12.266666666666667</v>
      </c>
      <c r="G39" s="20">
        <f>(L39*60000)/($G$33*$G$30)/10</f>
        <v>13.8</v>
      </c>
      <c r="H39" s="20">
        <f>(L39*60000)/($H$33*$G$30)/10</f>
        <v>15.771428571428572</v>
      </c>
      <c r="I39" s="20">
        <f>(L39*60000)/($I$33*$G$30)/10</f>
        <v>18.399999999999999</v>
      </c>
      <c r="J39" s="20">
        <f>(L39*60000)/($J$33*$G$30)/10</f>
        <v>22.080000000000002</v>
      </c>
      <c r="K39" s="21">
        <f>(L39*60000)/($K$33*$G$30)/10</f>
        <v>27.6</v>
      </c>
      <c r="L39" s="22">
        <f>IF($E$15="WHITE",M16,IF($E$15="BROWN",L16,IF($E$15="GREY",K16,IF($E$15="BLUE",J16,IF($E$15="GREEN",I16,IF($E$15="RED",H16,IF($E$15="ORANGE",G16,IF($E$15="YELLOW",F16,"0"))))))))</f>
        <v>0.92</v>
      </c>
      <c r="M39" s="6">
        <v>3.5</v>
      </c>
    </row>
    <row r="40" spans="3:13" ht="15">
      <c r="C40" s="20">
        <f>(L40*60000)/($C$33*$G$30)/10</f>
        <v>9.8000000000000007</v>
      </c>
      <c r="D40" s="20">
        <f>(L40*60000)/($D$33*$G$30)/10</f>
        <v>10.690909090909091</v>
      </c>
      <c r="E40" s="20">
        <f>(L40*60000)/($E$33*$G$30)/10</f>
        <v>11.76</v>
      </c>
      <c r="F40" s="20">
        <f>(L40*60000)/($F$33*$G$30)/10</f>
        <v>13.066666666666666</v>
      </c>
      <c r="G40" s="20">
        <f>(L40*60000)/($G$33*$G$30)/10</f>
        <v>14.7</v>
      </c>
      <c r="H40" s="20">
        <f>(L40*60000)/($H$33*$G$30)/10</f>
        <v>16.8</v>
      </c>
      <c r="I40" s="20">
        <f>(L40*60000)/($I$33*$G$30)/10</f>
        <v>19.600000000000001</v>
      </c>
      <c r="J40" s="20">
        <f>(L40*60000)/($J$33*$G$30)/10</f>
        <v>23.52</v>
      </c>
      <c r="K40" s="21">
        <f>(L40*60000)/($K$33*$G$30)/10</f>
        <v>29.4</v>
      </c>
      <c r="L40" s="22">
        <f>IF($E$15="WHITE",M17,IF($E$15="BROWN",L17,IF($E$15="GREY",K17,IF($E$15="BLUE",J17,IF($E$15="GREEN",I17,IF($E$15="RED",H17,IF($E$15="ORANGE",G17,IF($E$15="YELLOW",F17,"0"))))))))</f>
        <v>0.98</v>
      </c>
      <c r="M40" s="6">
        <v>4</v>
      </c>
    </row>
    <row r="41" spans="3:13" ht="15">
      <c r="C41" s="20"/>
      <c r="D41" s="20"/>
      <c r="E41" s="20"/>
      <c r="F41" s="20"/>
      <c r="G41" s="20"/>
      <c r="H41" s="20"/>
      <c r="I41" s="20"/>
      <c r="J41" s="20"/>
      <c r="K41" s="21"/>
      <c r="L41" s="22"/>
      <c r="M41" s="24"/>
    </row>
    <row r="42" spans="3:13" ht="15">
      <c r="C42" s="20"/>
      <c r="D42" s="20"/>
      <c r="E42" s="20"/>
      <c r="F42" s="20"/>
      <c r="G42" s="20"/>
      <c r="H42" s="20"/>
      <c r="I42" s="20"/>
      <c r="J42" s="20"/>
      <c r="K42" s="21"/>
      <c r="L42" s="22"/>
      <c r="M42" s="24"/>
    </row>
    <row r="43" spans="3:13" ht="15">
      <c r="C43" s="20"/>
      <c r="D43" s="20"/>
      <c r="E43" s="20"/>
      <c r="F43" s="20"/>
      <c r="G43" s="20"/>
      <c r="H43" s="20"/>
      <c r="I43" s="20"/>
      <c r="J43" s="20"/>
      <c r="K43" s="21"/>
      <c r="L43" s="22"/>
      <c r="M43" s="24"/>
    </row>
    <row r="44" spans="3:13">
      <c r="H44" s="39"/>
      <c r="M44" s="25"/>
    </row>
    <row r="45" spans="3:13" ht="20.25">
      <c r="D45" s="45"/>
      <c r="E45" s="46"/>
      <c r="H45" s="41"/>
      <c r="I45" s="41"/>
      <c r="J45" s="81"/>
      <c r="L45" s="1"/>
    </row>
    <row r="46" spans="3:13" ht="18">
      <c r="C46" s="105" t="s">
        <v>56</v>
      </c>
      <c r="D46" s="106"/>
      <c r="E46" s="107"/>
      <c r="F46" s="143">
        <f>C14</f>
        <v>500</v>
      </c>
      <c r="G46" s="105" t="s">
        <v>48</v>
      </c>
      <c r="H46" s="98"/>
      <c r="I46" s="97"/>
      <c r="J46" s="99"/>
      <c r="K46" s="100"/>
      <c r="L46" s="105" t="s">
        <v>51</v>
      </c>
      <c r="M46" s="102"/>
    </row>
    <row r="47" spans="3:13" ht="18">
      <c r="H47" s="26"/>
      <c r="J47" s="27"/>
      <c r="L47" s="1"/>
    </row>
    <row r="48" spans="3:13" ht="20.25">
      <c r="C48" s="28"/>
      <c r="D48" s="29"/>
      <c r="E48" s="29"/>
      <c r="F48" s="29"/>
      <c r="G48" s="29"/>
      <c r="H48" s="71"/>
      <c r="I48" s="82" t="s">
        <v>45</v>
      </c>
      <c r="J48" s="29"/>
      <c r="K48" s="29"/>
      <c r="L48" s="48" t="s">
        <v>21</v>
      </c>
      <c r="M48" s="47" t="s">
        <v>20</v>
      </c>
    </row>
    <row r="49" spans="3:13" ht="18">
      <c r="C49" s="194">
        <f t="shared" ref="C49:K49" si="0">C33</f>
        <v>12</v>
      </c>
      <c r="D49" s="194">
        <f t="shared" si="0"/>
        <v>11</v>
      </c>
      <c r="E49" s="194">
        <f t="shared" si="0"/>
        <v>10</v>
      </c>
      <c r="F49" s="194">
        <f t="shared" si="0"/>
        <v>9</v>
      </c>
      <c r="G49" s="194">
        <f t="shared" si="0"/>
        <v>8</v>
      </c>
      <c r="H49" s="194">
        <f t="shared" si="0"/>
        <v>7</v>
      </c>
      <c r="I49" s="194">
        <f t="shared" si="0"/>
        <v>6</v>
      </c>
      <c r="J49" s="194">
        <f t="shared" si="0"/>
        <v>5</v>
      </c>
      <c r="K49" s="194">
        <f t="shared" si="0"/>
        <v>4</v>
      </c>
      <c r="L49" s="30" t="s">
        <v>23</v>
      </c>
      <c r="M49" s="15" t="s">
        <v>8</v>
      </c>
    </row>
    <row r="50" spans="3:13" ht="15.75" thickBot="1">
      <c r="C50" s="195"/>
      <c r="D50" s="195"/>
      <c r="E50" s="195"/>
      <c r="F50" s="195"/>
      <c r="G50" s="195"/>
      <c r="H50" s="195"/>
      <c r="I50" s="195"/>
      <c r="J50" s="195"/>
      <c r="K50" s="195"/>
      <c r="L50" s="58" t="s">
        <v>16</v>
      </c>
      <c r="M50" s="15" t="s">
        <v>24</v>
      </c>
    </row>
    <row r="51" spans="3:13" ht="16.5" thickBot="1">
      <c r="C51" s="149"/>
      <c r="D51" s="150"/>
      <c r="E51" s="151" t="s">
        <v>15</v>
      </c>
      <c r="F51" s="32">
        <f>C14</f>
        <v>500</v>
      </c>
      <c r="G51" s="31"/>
      <c r="H51" s="31"/>
      <c r="I51" s="31"/>
      <c r="J51" s="31" t="s">
        <v>17</v>
      </c>
      <c r="K51" s="31"/>
      <c r="L51" s="16" t="str">
        <f>E15</f>
        <v>ORANGE</v>
      </c>
      <c r="M51" s="33"/>
    </row>
    <row r="52" spans="3:13" ht="15">
      <c r="C52" s="114">
        <f t="shared" ref="C52:K52" si="1">$F$46/C36</f>
        <v>72.463768115942031</v>
      </c>
      <c r="D52" s="114">
        <f t="shared" si="1"/>
        <v>66.425120772946869</v>
      </c>
      <c r="E52" s="114">
        <f t="shared" si="1"/>
        <v>60.386473429951693</v>
      </c>
      <c r="F52" s="114">
        <f t="shared" si="1"/>
        <v>54.347826086956523</v>
      </c>
      <c r="G52" s="114">
        <f t="shared" si="1"/>
        <v>48.309178743961354</v>
      </c>
      <c r="H52" s="114">
        <f t="shared" si="1"/>
        <v>42.270531400966185</v>
      </c>
      <c r="I52" s="114">
        <f t="shared" si="1"/>
        <v>36.231884057971016</v>
      </c>
      <c r="J52" s="114">
        <f t="shared" si="1"/>
        <v>30.193236714975846</v>
      </c>
      <c r="K52" s="115">
        <f t="shared" si="1"/>
        <v>24.154589371980677</v>
      </c>
      <c r="L52" s="36">
        <f>$F$46/(L36*$G$31)</f>
        <v>20.128824476650568</v>
      </c>
      <c r="M52" s="4">
        <v>2</v>
      </c>
    </row>
    <row r="53" spans="3:13" ht="15">
      <c r="C53" s="114">
        <f t="shared" ref="C53:K53" si="2">$F$46/C37</f>
        <v>64.935064935064929</v>
      </c>
      <c r="D53" s="114">
        <f t="shared" si="2"/>
        <v>59.523809523809518</v>
      </c>
      <c r="E53" s="114">
        <f t="shared" si="2"/>
        <v>54.112554112554115</v>
      </c>
      <c r="F53" s="114">
        <f t="shared" si="2"/>
        <v>48.701298701298697</v>
      </c>
      <c r="G53" s="114">
        <f t="shared" si="2"/>
        <v>43.290043290043286</v>
      </c>
      <c r="H53" s="114">
        <f t="shared" si="2"/>
        <v>37.878787878787882</v>
      </c>
      <c r="I53" s="114">
        <f t="shared" si="2"/>
        <v>32.467532467532465</v>
      </c>
      <c r="J53" s="114">
        <f t="shared" si="2"/>
        <v>27.056277056277057</v>
      </c>
      <c r="K53" s="115">
        <f t="shared" si="2"/>
        <v>21.645021645021643</v>
      </c>
      <c r="L53" s="36">
        <f>$F$46/(L37*$G$31)</f>
        <v>18.037518037518037</v>
      </c>
      <c r="M53" s="6">
        <v>2.5</v>
      </c>
    </row>
    <row r="54" spans="3:13" ht="15">
      <c r="C54" s="114">
        <f t="shared" ref="C54:K54" si="3">$F$46/C38</f>
        <v>58.823529411764703</v>
      </c>
      <c r="D54" s="114">
        <f t="shared" si="3"/>
        <v>53.921568627450974</v>
      </c>
      <c r="E54" s="114">
        <f t="shared" si="3"/>
        <v>49.019607843137258</v>
      </c>
      <c r="F54" s="114">
        <f t="shared" si="3"/>
        <v>44.117647058823536</v>
      </c>
      <c r="G54" s="114">
        <f t="shared" si="3"/>
        <v>39.215686274509807</v>
      </c>
      <c r="H54" s="114">
        <f t="shared" si="3"/>
        <v>34.313725490196077</v>
      </c>
      <c r="I54" s="114">
        <f t="shared" si="3"/>
        <v>29.411764705882351</v>
      </c>
      <c r="J54" s="114">
        <f t="shared" si="3"/>
        <v>24.509803921568629</v>
      </c>
      <c r="K54" s="115">
        <f t="shared" si="3"/>
        <v>19.607843137254903</v>
      </c>
      <c r="L54" s="36">
        <f>$F$46/(L38*$G$31)</f>
        <v>16.339869281045754</v>
      </c>
      <c r="M54" s="6">
        <v>3</v>
      </c>
    </row>
    <row r="55" spans="3:13" ht="15">
      <c r="C55" s="114">
        <f t="shared" ref="C55:K55" si="4">$F$46/C39</f>
        <v>54.347826086956523</v>
      </c>
      <c r="D55" s="114">
        <f t="shared" si="4"/>
        <v>49.818840579710148</v>
      </c>
      <c r="E55" s="114">
        <f t="shared" si="4"/>
        <v>45.289855072463766</v>
      </c>
      <c r="F55" s="114">
        <f t="shared" si="4"/>
        <v>40.760869565217391</v>
      </c>
      <c r="G55" s="114">
        <f t="shared" si="4"/>
        <v>36.231884057971016</v>
      </c>
      <c r="H55" s="114">
        <f t="shared" si="4"/>
        <v>31.702898550724637</v>
      </c>
      <c r="I55" s="114">
        <f t="shared" si="4"/>
        <v>27.173913043478262</v>
      </c>
      <c r="J55" s="114">
        <f t="shared" si="4"/>
        <v>22.644927536231883</v>
      </c>
      <c r="K55" s="115">
        <f t="shared" si="4"/>
        <v>18.115942028985508</v>
      </c>
      <c r="L55" s="36">
        <f>$F$46/(L39*$G$31)</f>
        <v>15.096618357487921</v>
      </c>
      <c r="M55" s="6">
        <v>3.5</v>
      </c>
    </row>
    <row r="56" spans="3:13" ht="15">
      <c r="C56" s="114">
        <f t="shared" ref="C56:K56" si="5">$F$46/C40</f>
        <v>51.020408163265301</v>
      </c>
      <c r="D56" s="114">
        <f t="shared" si="5"/>
        <v>46.768707482993193</v>
      </c>
      <c r="E56" s="114">
        <f t="shared" si="5"/>
        <v>42.517006802721092</v>
      </c>
      <c r="F56" s="114">
        <f t="shared" si="5"/>
        <v>38.265306122448983</v>
      </c>
      <c r="G56" s="114">
        <f t="shared" si="5"/>
        <v>34.013605442176875</v>
      </c>
      <c r="H56" s="114">
        <f t="shared" si="5"/>
        <v>29.761904761904759</v>
      </c>
      <c r="I56" s="114">
        <f t="shared" si="5"/>
        <v>25.510204081632651</v>
      </c>
      <c r="J56" s="114">
        <f t="shared" si="5"/>
        <v>21.258503401360546</v>
      </c>
      <c r="K56" s="115">
        <f t="shared" si="5"/>
        <v>17.006802721088437</v>
      </c>
      <c r="L56" s="36">
        <f>$F$46/(L40*$G$31)</f>
        <v>14.172335600907029</v>
      </c>
      <c r="M56" s="6">
        <v>4</v>
      </c>
    </row>
    <row r="57" spans="3:13" ht="15">
      <c r="C57" s="34"/>
      <c r="D57" s="34"/>
      <c r="E57" s="34"/>
      <c r="F57" s="34"/>
      <c r="G57" s="34"/>
      <c r="H57" s="34"/>
      <c r="I57" s="34"/>
      <c r="J57" s="34"/>
      <c r="K57" s="35"/>
      <c r="L57" s="36"/>
      <c r="M57" s="24"/>
    </row>
    <row r="58" spans="3:13" ht="15">
      <c r="C58" s="34"/>
      <c r="D58" s="34"/>
      <c r="E58" s="34"/>
      <c r="F58" s="34"/>
      <c r="G58" s="34"/>
      <c r="H58" s="34"/>
      <c r="I58" s="34"/>
      <c r="J58" s="34"/>
      <c r="K58" s="35"/>
      <c r="L58" s="36"/>
      <c r="M58" s="24"/>
    </row>
    <row r="59" spans="3:13" ht="15">
      <c r="C59" s="34"/>
      <c r="D59" s="34"/>
      <c r="E59" s="34"/>
      <c r="F59" s="34"/>
      <c r="G59" s="34"/>
      <c r="H59" s="34"/>
      <c r="I59" s="34"/>
      <c r="J59" s="34"/>
      <c r="K59" s="35"/>
      <c r="L59" s="36"/>
      <c r="M59" s="24"/>
    </row>
    <row r="60" spans="3:13">
      <c r="M60" s="25"/>
    </row>
  </sheetData>
  <mergeCells count="29">
    <mergeCell ref="F9:M9"/>
    <mergeCell ref="F11:F12"/>
    <mergeCell ref="G11:G12"/>
    <mergeCell ref="H11:H12"/>
    <mergeCell ref="I11:I12"/>
    <mergeCell ref="J11:J12"/>
    <mergeCell ref="K11:K12"/>
    <mergeCell ref="L11:L12"/>
    <mergeCell ref="M11:M12"/>
    <mergeCell ref="C32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K49:K50"/>
    <mergeCell ref="F35:J35"/>
    <mergeCell ref="C49:C50"/>
    <mergeCell ref="D49:D50"/>
    <mergeCell ref="E49:E50"/>
    <mergeCell ref="F49:F50"/>
    <mergeCell ref="G49:G50"/>
    <mergeCell ref="H49:H50"/>
    <mergeCell ref="I49:I50"/>
    <mergeCell ref="J49:J5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 ATR</vt:lpstr>
      <vt:lpstr> AVI</vt:lpstr>
      <vt:lpstr>APE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adik</cp:lastModifiedBy>
  <dcterms:created xsi:type="dcterms:W3CDTF">2003-02-26T05:22:16Z</dcterms:created>
  <dcterms:modified xsi:type="dcterms:W3CDTF">2013-04-10T07:50:24Z</dcterms:modified>
</cp:coreProperties>
</file>